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filterPrivacy="1" codeName="ThisWorkbook" autoCompressPictures="0"/>
  <xr:revisionPtr revIDLastSave="0" documentId="13_ncr:1_{4839A39A-60A7-4B39-96E1-8FE851E5CCEC}" xr6:coauthVersionLast="47" xr6:coauthVersionMax="47" xr10:uidLastSave="{00000000-0000-0000-0000-000000000000}"/>
  <bookViews>
    <workbookView xWindow="-120" yWindow="-120" windowWidth="20730" windowHeight="11160" tabRatio="788" activeTab="4" xr2:uid="{00000000-000D-0000-FFFF-FFFF00000000}"/>
  </bookViews>
  <sheets>
    <sheet name="Janvāris" sheetId="14" r:id="rId1"/>
    <sheet name="Februāris" sheetId="15" r:id="rId2"/>
    <sheet name="Marts" sheetId="16" r:id="rId3"/>
    <sheet name="Aprīlis" sheetId="17" r:id="rId4"/>
    <sheet name="Maijs" sheetId="18" r:id="rId5"/>
    <sheet name="Jūnijs" sheetId="19" r:id="rId6"/>
    <sheet name="Jūlijs" sheetId="20" r:id="rId7"/>
    <sheet name="Augusts" sheetId="21" r:id="rId8"/>
    <sheet name="Septembris" sheetId="22" r:id="rId9"/>
    <sheet name="Oktobris" sheetId="23" r:id="rId10"/>
    <sheet name="Novembris" sheetId="24" r:id="rId11"/>
    <sheet name="Decembris" sheetId="25" r:id="rId12"/>
  </sheets>
  <definedNames>
    <definedName name="ColumnTitleRegion1..H12.1">Janvāris!$B$3</definedName>
    <definedName name="ColumnTitleRegion1..H12.10">Oktobris!$B$3</definedName>
    <definedName name="ColumnTitleRegion1..H12.11">Novembris!$B$3</definedName>
    <definedName name="ColumnTitleRegion1..H12.12">Decembris!$B$3</definedName>
    <definedName name="ColumnTitleRegion1..H12.2">Februāris!$B$3</definedName>
    <definedName name="ColumnTitleRegion1..H12.3">Marts!$B$3</definedName>
    <definedName name="ColumnTitleRegion1..H12.4">Aprīlis!$B$3</definedName>
    <definedName name="ColumnTitleRegion1..H12.5">Maijs!$B$3</definedName>
    <definedName name="ColumnTitleRegion1..H12.6">Jūnijs!$B$3</definedName>
    <definedName name="ColumnTitleRegion1..H12.7">Jūlijs!$B$3</definedName>
    <definedName name="ColumnTitleRegion1..H12.8">Augusts!$B$3</definedName>
    <definedName name="ColumnTitleRegion1..H12.9">Septembris!$B$3</definedName>
    <definedName name="ColumnTitleRegion2..C14.1">Janvāris!$B$3</definedName>
    <definedName name="ColumnTitleRegion2..C14.10">Oktobris!$B$3</definedName>
    <definedName name="ColumnTitleRegion2..C14.11">Novembris!$B$3</definedName>
    <definedName name="ColumnTitleRegion2..C14.12">Decembris!$B$3</definedName>
    <definedName name="ColumnTitleRegion2..C14.2">Februāris!$B$3</definedName>
    <definedName name="ColumnTitleRegion2..C14.3">Marts!$B$3</definedName>
    <definedName name="ColumnTitleRegion2..C14.4">Aprīlis!$B$3</definedName>
    <definedName name="ColumnTitleRegion2..C14.5">Maijs!$B$3</definedName>
    <definedName name="ColumnTitleRegion2..C14.6">Jūnijs!$B$3</definedName>
    <definedName name="ColumnTitleRegion2..C14.7">Jūlijs!$B$3</definedName>
    <definedName name="ColumnTitleRegion2..C14.8">Augusts!$B$3</definedName>
    <definedName name="ColumnTitleRegion2..C14.9">Septembris!$B$3</definedName>
    <definedName name="DienasUnNedēļas">{0,1,2,3,4,5,6} + {0;1;2;3;4;5}*7</definedName>
    <definedName name="_xlnm.Print_Area" localSheetId="3">Aprīlis!$A:$I</definedName>
    <definedName name="_xlnm.Print_Area" localSheetId="7">Augusts!$A:$I</definedName>
    <definedName name="_xlnm.Print_Area" localSheetId="11">Decembris!$A:$I</definedName>
    <definedName name="_xlnm.Print_Area" localSheetId="1">Februāris!$A:$I</definedName>
    <definedName name="_xlnm.Print_Area" localSheetId="0">Janvāris!$A:$I</definedName>
    <definedName name="_xlnm.Print_Area" localSheetId="6">Jūlijs!$A:$I</definedName>
    <definedName name="_xlnm.Print_Area" localSheetId="5">Jūnijs!$A:$I</definedName>
    <definedName name="_xlnm.Print_Area" localSheetId="4">Maijs!$A:$I</definedName>
    <definedName name="_xlnm.Print_Area" localSheetId="2">Marts!$A:$I</definedName>
    <definedName name="_xlnm.Print_Area" localSheetId="10">Novembris!$A:$I</definedName>
    <definedName name="_xlnm.Print_Area" localSheetId="9">Oktobris!$A:$I</definedName>
    <definedName name="_xlnm.Print_Area" localSheetId="8">Septembris!$A:$I</definedName>
    <definedName name="KalendāraisGads">Janvāris!$K$5</definedName>
    <definedName name="NedēļasSākums">Janvāris!$L$5</definedName>
    <definedName name="RowTitleRegion1..K3">Janvāris!$K$4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7" l="1"/>
  <c r="B2" i="25"/>
  <c r="B2" i="24"/>
  <c r="B2" i="23"/>
  <c r="B2" i="22"/>
  <c r="B2" i="21"/>
  <c r="B2" i="20"/>
  <c r="B2" i="19"/>
  <c r="B2" i="18"/>
  <c r="B2" i="16"/>
  <c r="B2" i="15"/>
  <c r="B14" i="25" a="1"/>
  <c r="C14" i="25" s="1"/>
  <c r="B12" i="25" a="1"/>
  <c r="H12" i="25" s="1"/>
  <c r="B10" i="25" a="1"/>
  <c r="H10" i="25" s="1"/>
  <c r="B8" i="25" a="1"/>
  <c r="H8" i="25" s="1"/>
  <c r="B6" i="25" a="1"/>
  <c r="H6" i="25" s="1"/>
  <c r="B4" i="25" a="1"/>
  <c r="H4" i="25" s="1"/>
  <c r="B14" i="24" a="1"/>
  <c r="C14" i="24" s="1"/>
  <c r="B12" i="24" a="1"/>
  <c r="H12" i="24" s="1"/>
  <c r="B10" i="24" a="1"/>
  <c r="H10" i="24" s="1"/>
  <c r="B8" i="24" a="1"/>
  <c r="H8" i="24" s="1"/>
  <c r="B6" i="24" a="1"/>
  <c r="H6" i="24" s="1"/>
  <c r="B4" i="24" a="1"/>
  <c r="H4" i="24" s="1"/>
  <c r="B14" i="23" a="1"/>
  <c r="C14" i="23" s="1"/>
  <c r="B12" i="23" a="1"/>
  <c r="H12" i="23" s="1"/>
  <c r="B10" i="23" a="1"/>
  <c r="B8" i="23" a="1"/>
  <c r="H8" i="23" s="1"/>
  <c r="B6" i="23" a="1"/>
  <c r="H6" i="23" s="1"/>
  <c r="B4" i="23" a="1"/>
  <c r="H4" i="23" s="1"/>
  <c r="B14" i="22" a="1"/>
  <c r="C14" i="22" s="1"/>
  <c r="B12" i="22" a="1"/>
  <c r="H12" i="22" s="1"/>
  <c r="B10" i="22" a="1"/>
  <c r="H10" i="22" s="1"/>
  <c r="B8" i="22" a="1"/>
  <c r="H8" i="22" s="1"/>
  <c r="B6" i="22" a="1"/>
  <c r="H6" i="22" s="1"/>
  <c r="B4" i="22" a="1"/>
  <c r="H4" i="22" s="1"/>
  <c r="B14" i="21" a="1"/>
  <c r="C14" i="21" s="1"/>
  <c r="B12" i="21" a="1"/>
  <c r="H12" i="21" s="1"/>
  <c r="B10" i="21" a="1"/>
  <c r="H10" i="21" s="1"/>
  <c r="B8" i="21" a="1"/>
  <c r="H8" i="21" s="1"/>
  <c r="B6" i="21" a="1"/>
  <c r="H6" i="21" s="1"/>
  <c r="B4" i="21" a="1"/>
  <c r="H4" i="21" s="1"/>
  <c r="B14" i="20" a="1"/>
  <c r="C14" i="20" s="1"/>
  <c r="B12" i="20" a="1"/>
  <c r="H12" i="20" s="1"/>
  <c r="B10" i="20" a="1"/>
  <c r="H10" i="20" s="1"/>
  <c r="B8" i="20" a="1"/>
  <c r="H8" i="20" s="1"/>
  <c r="B6" i="20" a="1"/>
  <c r="H6" i="20" s="1"/>
  <c r="B4" i="20" a="1"/>
  <c r="H4" i="20" s="1"/>
  <c r="B14" i="19" a="1"/>
  <c r="C14" i="19" s="1"/>
  <c r="B12" i="19" a="1"/>
  <c r="H12" i="19" s="1"/>
  <c r="B10" i="19" a="1"/>
  <c r="H10" i="19" s="1"/>
  <c r="B8" i="19" a="1"/>
  <c r="H8" i="19" s="1"/>
  <c r="B6" i="19" a="1"/>
  <c r="H6" i="19" s="1"/>
  <c r="B4" i="19" a="1"/>
  <c r="B14" i="18" a="1"/>
  <c r="C14" i="18" s="1"/>
  <c r="B12" i="18" a="1"/>
  <c r="H12" i="18" s="1"/>
  <c r="B10" i="18" a="1"/>
  <c r="H10" i="18" s="1"/>
  <c r="B8" i="18" a="1"/>
  <c r="H8" i="18" s="1"/>
  <c r="B6" i="18" a="1"/>
  <c r="H6" i="18" s="1"/>
  <c r="B4" i="18" a="1"/>
  <c r="H4" i="18" s="1"/>
  <c r="B14" i="17" a="1"/>
  <c r="C14" i="17" s="1"/>
  <c r="B12" i="17" a="1"/>
  <c r="H12" i="17" s="1"/>
  <c r="B10" i="17" a="1"/>
  <c r="H10" i="17" s="1"/>
  <c r="B8" i="17" a="1"/>
  <c r="H8" i="17" s="1"/>
  <c r="B6" i="17" a="1"/>
  <c r="H6" i="17" s="1"/>
  <c r="B4" i="17" a="1"/>
  <c r="H4" i="17" s="1"/>
  <c r="B14" i="16" a="1"/>
  <c r="C14" i="16" s="1"/>
  <c r="B12" i="16" a="1"/>
  <c r="H12" i="16" s="1"/>
  <c r="B10" i="16" a="1"/>
  <c r="H10" i="16" s="1"/>
  <c r="B8" i="16" a="1"/>
  <c r="H8" i="16" s="1"/>
  <c r="B6" i="16" a="1"/>
  <c r="H6" i="16" s="1"/>
  <c r="B4" i="16" a="1"/>
  <c r="H4" i="16" s="1"/>
  <c r="B14" i="15" a="1"/>
  <c r="C14" i="15" s="1"/>
  <c r="B12" i="15" a="1"/>
  <c r="H12" i="15" s="1"/>
  <c r="B10" i="15" a="1"/>
  <c r="H10" i="15" s="1"/>
  <c r="B8" i="15" a="1"/>
  <c r="H8" i="15" s="1"/>
  <c r="B6" i="15" a="1"/>
  <c r="H6" i="15" s="1"/>
  <c r="B4" i="15" a="1"/>
  <c r="H4" i="15" s="1"/>
  <c r="B14" i="14" a="1"/>
  <c r="C14" i="14" s="1"/>
  <c r="B12" i="14" a="1"/>
  <c r="H12" i="14" s="1"/>
  <c r="B10" i="14" a="1"/>
  <c r="H10" i="14" s="1"/>
  <c r="B8" i="14" a="1"/>
  <c r="H8" i="14" s="1"/>
  <c r="B6" i="14" a="1"/>
  <c r="H6" i="14" s="1"/>
  <c r="B4" i="14" a="1"/>
  <c r="H4" i="14" s="1"/>
  <c r="B4" i="14" l="1"/>
  <c r="C4" i="14"/>
  <c r="D4" i="14"/>
  <c r="E4" i="14"/>
  <c r="F4" i="14"/>
  <c r="G4" i="14"/>
  <c r="B6" i="14"/>
  <c r="C6" i="14"/>
  <c r="D6" i="14"/>
  <c r="E6" i="14"/>
  <c r="F6" i="14"/>
  <c r="G6" i="14"/>
  <c r="B8" i="14"/>
  <c r="C8" i="14"/>
  <c r="D8" i="14"/>
  <c r="E8" i="14"/>
  <c r="F8" i="14"/>
  <c r="G8" i="14"/>
  <c r="B10" i="14"/>
  <c r="C10" i="14"/>
  <c r="D10" i="14"/>
  <c r="E10" i="14"/>
  <c r="F10" i="14"/>
  <c r="G10" i="14"/>
  <c r="B12" i="14"/>
  <c r="C12" i="14"/>
  <c r="D12" i="14"/>
  <c r="E12" i="14"/>
  <c r="F12" i="14"/>
  <c r="G12" i="14"/>
  <c r="B14" i="14"/>
  <c r="B4" i="15"/>
  <c r="C4" i="15"/>
  <c r="D4" i="15"/>
  <c r="E4" i="15"/>
  <c r="F4" i="15"/>
  <c r="G4" i="15"/>
  <c r="B6" i="15"/>
  <c r="C6" i="15"/>
  <c r="D6" i="15"/>
  <c r="E6" i="15"/>
  <c r="F6" i="15"/>
  <c r="G6" i="15"/>
  <c r="B8" i="15"/>
  <c r="C8" i="15"/>
  <c r="D8" i="15"/>
  <c r="E8" i="15"/>
  <c r="F8" i="15"/>
  <c r="G8" i="15"/>
  <c r="B10" i="15"/>
  <c r="C10" i="15"/>
  <c r="D10" i="15"/>
  <c r="E10" i="15"/>
  <c r="F10" i="15"/>
  <c r="G10" i="15"/>
  <c r="B12" i="15"/>
  <c r="C12" i="15"/>
  <c r="D12" i="15"/>
  <c r="E12" i="15"/>
  <c r="F12" i="15"/>
  <c r="G12" i="15"/>
  <c r="B14" i="15"/>
  <c r="B4" i="16"/>
  <c r="C4" i="16"/>
  <c r="D4" i="16"/>
  <c r="E4" i="16"/>
  <c r="F4" i="16"/>
  <c r="G4" i="16"/>
  <c r="B6" i="16"/>
  <c r="C6" i="16"/>
  <c r="D6" i="16"/>
  <c r="E6" i="16"/>
  <c r="F6" i="16"/>
  <c r="G6" i="16"/>
  <c r="B8" i="16"/>
  <c r="C8" i="16"/>
  <c r="D8" i="16"/>
  <c r="E8" i="16"/>
  <c r="F8" i="16"/>
  <c r="G8" i="16"/>
  <c r="B10" i="16"/>
  <c r="C10" i="16"/>
  <c r="D10" i="16"/>
  <c r="E10" i="16"/>
  <c r="F10" i="16"/>
  <c r="G10" i="16"/>
  <c r="B12" i="16"/>
  <c r="C12" i="16"/>
  <c r="D12" i="16"/>
  <c r="E12" i="16"/>
  <c r="F12" i="16"/>
  <c r="G12" i="16"/>
  <c r="B14" i="16"/>
  <c r="B4" i="17"/>
  <c r="C4" i="17"/>
  <c r="D4" i="17"/>
  <c r="E4" i="17"/>
  <c r="F4" i="17"/>
  <c r="G4" i="17"/>
  <c r="B6" i="17"/>
  <c r="C6" i="17"/>
  <c r="D6" i="17"/>
  <c r="E6" i="17"/>
  <c r="F6" i="17"/>
  <c r="G6" i="17"/>
  <c r="B8" i="17"/>
  <c r="C8" i="17"/>
  <c r="D8" i="17"/>
  <c r="E8" i="17"/>
  <c r="F8" i="17"/>
  <c r="G8" i="17"/>
  <c r="B10" i="17"/>
  <c r="C10" i="17"/>
  <c r="D10" i="17"/>
  <c r="E10" i="17"/>
  <c r="F10" i="17"/>
  <c r="G10" i="17"/>
  <c r="B12" i="17"/>
  <c r="C12" i="17"/>
  <c r="D12" i="17"/>
  <c r="E12" i="17"/>
  <c r="F12" i="17"/>
  <c r="G12" i="17"/>
  <c r="B14" i="17"/>
  <c r="B4" i="18"/>
  <c r="C4" i="18"/>
  <c r="D4" i="18"/>
  <c r="E4" i="18"/>
  <c r="F4" i="18"/>
  <c r="G4" i="18"/>
  <c r="B6" i="18"/>
  <c r="C6" i="18"/>
  <c r="D6" i="18"/>
  <c r="E6" i="18"/>
  <c r="F6" i="18"/>
  <c r="G6" i="18"/>
  <c r="B8" i="18"/>
  <c r="C8" i="18"/>
  <c r="D8" i="18"/>
  <c r="E8" i="18"/>
  <c r="F8" i="18"/>
  <c r="G8" i="18"/>
  <c r="B10" i="18"/>
  <c r="C10" i="18"/>
  <c r="D10" i="18"/>
  <c r="E10" i="18"/>
  <c r="F10" i="18"/>
  <c r="G10" i="18"/>
  <c r="B12" i="18"/>
  <c r="C12" i="18"/>
  <c r="D12" i="18"/>
  <c r="E12" i="18"/>
  <c r="F12" i="18"/>
  <c r="G12" i="18"/>
  <c r="B14" i="18"/>
  <c r="H4" i="19"/>
  <c r="G4" i="19"/>
  <c r="F4" i="19"/>
  <c r="B4" i="19"/>
  <c r="C4" i="19"/>
  <c r="D4" i="19"/>
  <c r="E4" i="19"/>
  <c r="B6" i="19"/>
  <c r="C6" i="19"/>
  <c r="D6" i="19"/>
  <c r="E6" i="19"/>
  <c r="F6" i="19"/>
  <c r="G6" i="19"/>
  <c r="B8" i="19"/>
  <c r="C8" i="19"/>
  <c r="D8" i="19"/>
  <c r="E8" i="19"/>
  <c r="F8" i="19"/>
  <c r="G8" i="19"/>
  <c r="B10" i="19"/>
  <c r="C10" i="19"/>
  <c r="D10" i="19"/>
  <c r="E10" i="19"/>
  <c r="F10" i="19"/>
  <c r="G10" i="19"/>
  <c r="B12" i="19"/>
  <c r="C12" i="19"/>
  <c r="D12" i="19"/>
  <c r="E12" i="19"/>
  <c r="F12" i="19"/>
  <c r="G12" i="19"/>
  <c r="B14" i="19"/>
  <c r="B4" i="20"/>
  <c r="C4" i="20"/>
  <c r="D4" i="20"/>
  <c r="E4" i="20"/>
  <c r="F4" i="20"/>
  <c r="G4" i="20"/>
  <c r="B6" i="20"/>
  <c r="C6" i="20"/>
  <c r="D6" i="20"/>
  <c r="E6" i="20"/>
  <c r="F6" i="20"/>
  <c r="G6" i="20"/>
  <c r="B8" i="20"/>
  <c r="C8" i="20"/>
  <c r="D8" i="20"/>
  <c r="E8" i="20"/>
  <c r="F8" i="20"/>
  <c r="G8" i="20"/>
  <c r="B10" i="20"/>
  <c r="C10" i="20"/>
  <c r="D10" i="20"/>
  <c r="E10" i="20"/>
  <c r="F10" i="20"/>
  <c r="G10" i="20"/>
  <c r="B12" i="20"/>
  <c r="C12" i="20"/>
  <c r="D12" i="20"/>
  <c r="E12" i="20"/>
  <c r="F12" i="20"/>
  <c r="G12" i="20"/>
  <c r="B14" i="20"/>
  <c r="B4" i="21"/>
  <c r="C4" i="21"/>
  <c r="D4" i="21"/>
  <c r="E4" i="21"/>
  <c r="F4" i="21"/>
  <c r="G4" i="21"/>
  <c r="B6" i="21"/>
  <c r="C6" i="21"/>
  <c r="D6" i="21"/>
  <c r="E6" i="21"/>
  <c r="F6" i="21"/>
  <c r="G6" i="21"/>
  <c r="B8" i="21"/>
  <c r="C8" i="21"/>
  <c r="D8" i="21"/>
  <c r="E8" i="21"/>
  <c r="F8" i="21"/>
  <c r="G8" i="21"/>
  <c r="B10" i="21"/>
  <c r="C10" i="21"/>
  <c r="D10" i="21"/>
  <c r="E10" i="21"/>
  <c r="F10" i="21"/>
  <c r="G10" i="21"/>
  <c r="B12" i="21"/>
  <c r="C12" i="21"/>
  <c r="D12" i="21"/>
  <c r="E12" i="21"/>
  <c r="F12" i="21"/>
  <c r="G12" i="21"/>
  <c r="B14" i="21"/>
  <c r="B4" i="22"/>
  <c r="C4" i="22"/>
  <c r="D4" i="22"/>
  <c r="E4" i="22"/>
  <c r="F4" i="22"/>
  <c r="G4" i="22"/>
  <c r="B6" i="22"/>
  <c r="C6" i="22"/>
  <c r="D6" i="22"/>
  <c r="E6" i="22"/>
  <c r="F6" i="22"/>
  <c r="G6" i="22"/>
  <c r="B8" i="22"/>
  <c r="C8" i="22"/>
  <c r="D8" i="22"/>
  <c r="E8" i="22"/>
  <c r="F8" i="22"/>
  <c r="G8" i="22"/>
  <c r="B10" i="22"/>
  <c r="C10" i="22"/>
  <c r="D10" i="22"/>
  <c r="E10" i="22"/>
  <c r="F10" i="22"/>
  <c r="G10" i="22"/>
  <c r="B12" i="22"/>
  <c r="C12" i="22"/>
  <c r="D12" i="22"/>
  <c r="E12" i="22"/>
  <c r="F12" i="22"/>
  <c r="G12" i="22"/>
  <c r="B14" i="22"/>
  <c r="B4" i="23"/>
  <c r="C4" i="23"/>
  <c r="D4" i="23"/>
  <c r="E4" i="23"/>
  <c r="F4" i="23"/>
  <c r="G4" i="23"/>
  <c r="B6" i="23"/>
  <c r="C6" i="23"/>
  <c r="D6" i="23"/>
  <c r="E6" i="23"/>
  <c r="F6" i="23"/>
  <c r="G6" i="23"/>
  <c r="B8" i="23"/>
  <c r="C8" i="23"/>
  <c r="D8" i="23"/>
  <c r="E8" i="23"/>
  <c r="F8" i="23"/>
  <c r="G8" i="23"/>
  <c r="H10" i="23"/>
  <c r="G10" i="23"/>
  <c r="B10" i="23"/>
  <c r="C10" i="23"/>
  <c r="D10" i="23"/>
  <c r="E10" i="23"/>
  <c r="F10" i="23"/>
  <c r="B12" i="23"/>
  <c r="C12" i="23"/>
  <c r="D12" i="23"/>
  <c r="E12" i="23"/>
  <c r="F12" i="23"/>
  <c r="G12" i="23"/>
  <c r="B14" i="23"/>
  <c r="B4" i="24"/>
  <c r="C4" i="24"/>
  <c r="D4" i="24"/>
  <c r="E4" i="24"/>
  <c r="F4" i="24"/>
  <c r="G4" i="24"/>
  <c r="B6" i="24"/>
  <c r="C6" i="24"/>
  <c r="D6" i="24"/>
  <c r="E6" i="24"/>
  <c r="F6" i="24"/>
  <c r="G6" i="24"/>
  <c r="B8" i="24"/>
  <c r="C8" i="24"/>
  <c r="D8" i="24"/>
  <c r="E8" i="24"/>
  <c r="F8" i="24"/>
  <c r="G8" i="24"/>
  <c r="B10" i="24"/>
  <c r="C10" i="24"/>
  <c r="D10" i="24"/>
  <c r="E10" i="24"/>
  <c r="F10" i="24"/>
  <c r="G10" i="24"/>
  <c r="B12" i="24"/>
  <c r="C12" i="24"/>
  <c r="D12" i="24"/>
  <c r="E12" i="24"/>
  <c r="F12" i="24"/>
  <c r="G12" i="24"/>
  <c r="B14" i="24"/>
  <c r="B4" i="25"/>
  <c r="C4" i="25"/>
  <c r="D4" i="25"/>
  <c r="E4" i="25"/>
  <c r="F4" i="25"/>
  <c r="G4" i="25"/>
  <c r="B6" i="25"/>
  <c r="C6" i="25"/>
  <c r="D6" i="25"/>
  <c r="E6" i="25"/>
  <c r="F6" i="25"/>
  <c r="G6" i="25"/>
  <c r="B8" i="25"/>
  <c r="C8" i="25"/>
  <c r="D8" i="25"/>
  <c r="E8" i="25"/>
  <c r="F8" i="25"/>
  <c r="G8" i="25"/>
  <c r="B10" i="25"/>
  <c r="C10" i="25"/>
  <c r="D10" i="25"/>
  <c r="E10" i="25"/>
  <c r="F10" i="25"/>
  <c r="G10" i="25"/>
  <c r="B12" i="25"/>
  <c r="C12" i="25"/>
  <c r="D12" i="25"/>
  <c r="E12" i="25"/>
  <c r="F12" i="25"/>
  <c r="G12" i="25"/>
  <c r="B14" i="25"/>
  <c r="B3" i="24"/>
  <c r="B3" i="23"/>
  <c r="B3" i="22"/>
  <c r="B3" i="21"/>
  <c r="B3" i="20"/>
  <c r="B3" i="19" l="1"/>
  <c r="B3" i="18"/>
  <c r="B3" i="17"/>
  <c r="B3" i="16" l="1"/>
  <c r="B3" i="25" l="1"/>
  <c r="B3" i="15" l="1"/>
  <c r="G3" i="25" l="1"/>
  <c r="G3" i="24"/>
  <c r="G3" i="23"/>
  <c r="H3" i="22"/>
  <c r="G3" i="21"/>
  <c r="E3" i="20"/>
  <c r="H3" i="19"/>
  <c r="G3" i="18"/>
  <c r="H3" i="17"/>
  <c r="H3" i="16"/>
  <c r="H3" i="15"/>
  <c r="F3" i="18" l="1"/>
  <c r="D3" i="18"/>
  <c r="H3" i="18"/>
  <c r="D3" i="25"/>
  <c r="F3" i="25"/>
  <c r="H3" i="25"/>
  <c r="C3" i="25"/>
  <c r="E3" i="25"/>
  <c r="D3" i="24"/>
  <c r="F3" i="24"/>
  <c r="H3" i="24"/>
  <c r="C3" i="24"/>
  <c r="E3" i="24"/>
  <c r="D3" i="23"/>
  <c r="F3" i="23"/>
  <c r="H3" i="23"/>
  <c r="C3" i="23"/>
  <c r="E3" i="23"/>
  <c r="C3" i="22"/>
  <c r="E3" i="22"/>
  <c r="G3" i="22"/>
  <c r="D3" i="22"/>
  <c r="F3" i="22"/>
  <c r="D3" i="21"/>
  <c r="F3" i="21"/>
  <c r="H3" i="21"/>
  <c r="C3" i="21"/>
  <c r="E3" i="21"/>
  <c r="C3" i="20"/>
  <c r="G3" i="20"/>
  <c r="D3" i="20"/>
  <c r="F3" i="20"/>
  <c r="H3" i="20"/>
  <c r="C3" i="19"/>
  <c r="E3" i="19"/>
  <c r="G3" i="19"/>
  <c r="D3" i="19"/>
  <c r="F3" i="19"/>
  <c r="C3" i="18"/>
  <c r="E3" i="18"/>
  <c r="C3" i="17"/>
  <c r="E3" i="17"/>
  <c r="G3" i="17"/>
  <c r="D3" i="17"/>
  <c r="F3" i="17"/>
  <c r="C3" i="16"/>
  <c r="E3" i="16"/>
  <c r="G3" i="16"/>
  <c r="D3" i="16"/>
  <c r="F3" i="16"/>
  <c r="C3" i="15"/>
  <c r="E3" i="15"/>
  <c r="G3" i="15"/>
  <c r="D3" i="15"/>
  <c r="F3" i="15"/>
  <c r="B3" i="14"/>
  <c r="G3" i="14" l="1"/>
  <c r="E3" i="14"/>
  <c r="C3" i="14"/>
  <c r="H3" i="14"/>
  <c r="F3" i="14"/>
  <c r="D3" i="14"/>
</calcChain>
</file>

<file path=xl/sharedStrings.xml><?xml version="1.0" encoding="utf-8"?>
<sst xmlns="http://schemas.openxmlformats.org/spreadsheetml/2006/main" count="41" uniqueCount="11">
  <si>
    <t>Piezīmes</t>
  </si>
  <si>
    <t xml:space="preserve"> </t>
  </si>
  <si>
    <t>Kalendāra iestatījumi</t>
  </si>
  <si>
    <t>Gads</t>
  </si>
  <si>
    <t>Nedēļas sākums</t>
  </si>
  <si>
    <t>pirmdiena</t>
  </si>
  <si>
    <t>aprīlis</t>
  </si>
  <si>
    <t>17:30-18:15 Justīne</t>
  </si>
  <si>
    <t>MĀRUPE
Vingrosev.lv vingrošanas zāle 
Pludmales centrs “Ruukki”, "Lavandas", Mārupes novads, Mārupe, Latvija - LV-2167</t>
  </si>
  <si>
    <t xml:space="preserve">11:30-12:15 Justīne </t>
  </si>
  <si>
    <t>11:30-12:15 Elizabete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</si>
</sst>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d"/>
  </numFmts>
  <fonts count="24">
    <font>
      <sz val="11"/>
      <color theme="1" tint="0.2499465926084170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6"/>
      <name val="Century Gothic"/>
      <family val="3"/>
      <charset val="128"/>
      <scheme val="minor"/>
    </font>
    <font>
      <sz val="11"/>
      <color rgb="FFFF0000"/>
      <name val="Century Gothic"/>
      <family val="2"/>
      <scheme val="minor"/>
    </font>
    <font>
      <sz val="10"/>
      <color theme="1" tint="0.14999847407452621"/>
      <name val="Century Gothic"/>
      <family val="2"/>
      <scheme val="minor"/>
    </font>
  </fonts>
  <fills count="10">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s>
  <cellStyleXfs count="17">
    <xf numFmtId="0" fontId="0" fillId="0" borderId="0">
      <alignment vertical="top"/>
    </xf>
    <xf numFmtId="0" fontId="8" fillId="2" borderId="0" applyNumberFormat="0" applyBorder="0" applyAlignment="0" applyProtection="0"/>
    <xf numFmtId="0" fontId="7" fillId="0" borderId="3" applyNumberFormat="0" applyFill="0" applyProtection="0">
      <alignment horizontal="left" vertical="center" indent="1"/>
    </xf>
    <xf numFmtId="0" fontId="2" fillId="3" borderId="1" applyNumberFormat="0" applyAlignment="0" applyProtection="0"/>
    <xf numFmtId="0" fontId="3" fillId="4" borderId="2" applyNumberFormat="0" applyProtection="0">
      <alignment vertical="center"/>
    </xf>
    <xf numFmtId="0" fontId="4" fillId="0" borderId="0" applyFill="0" applyBorder="0" applyProtection="0">
      <alignment vertical="center"/>
    </xf>
    <xf numFmtId="167"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0" fillId="5" borderId="0" applyBorder="0" applyProtection="0">
      <alignment horizontal="left" vertical="top" wrapText="1" indent="1"/>
    </xf>
    <xf numFmtId="168" fontId="6" fillId="0" borderId="0">
      <alignment horizontal="left" indent="1"/>
    </xf>
    <xf numFmtId="0" fontId="9" fillId="5" borderId="0" applyNumberFormat="0" applyFont="0" applyBorder="0" applyAlignment="0">
      <alignment horizontal="left" vertical="center" indent="1"/>
    </xf>
    <xf numFmtId="0" fontId="5" fillId="0" borderId="0">
      <alignment horizontal="left" indent="1"/>
    </xf>
    <xf numFmtId="0" fontId="7" fillId="0" borderId="0" applyFill="0" applyProtection="0"/>
    <xf numFmtId="0" fontId="11" fillId="0" borderId="0" applyFill="0" applyProtection="0"/>
  </cellStyleXfs>
  <cellXfs count="66">
    <xf numFmtId="0" fontId="0" fillId="0" borderId="0" xfId="0">
      <alignment vertical="top"/>
    </xf>
    <xf numFmtId="0" fontId="12" fillId="0" borderId="0" xfId="0" applyFont="1">
      <alignment vertical="top"/>
    </xf>
    <xf numFmtId="0" fontId="12" fillId="0" borderId="0" xfId="2" applyFont="1" applyFill="1" applyBorder="1" applyAlignment="1">
      <alignment vertical="center"/>
    </xf>
    <xf numFmtId="0" fontId="13" fillId="0" borderId="0" xfId="5" applyFont="1" applyFill="1" applyAlignment="1">
      <alignment horizontal="left" vertical="center"/>
    </xf>
    <xf numFmtId="0" fontId="14" fillId="0" borderId="0" xfId="0" applyFont="1" applyAlignment="1">
      <alignment horizontal="left" vertical="center" indent="1"/>
    </xf>
    <xf numFmtId="168" fontId="14" fillId="0" borderId="9" xfId="12" applyFont="1" applyBorder="1" applyAlignment="1">
      <alignment horizontal="right" vertical="center" indent="1"/>
    </xf>
    <xf numFmtId="168" fontId="14" fillId="0" borderId="9" xfId="13" applyNumberFormat="1" applyFont="1" applyFill="1" applyBorder="1" applyAlignment="1">
      <alignment horizontal="right" vertical="center" wrapText="1" indent="1"/>
    </xf>
    <xf numFmtId="0" fontId="16" fillId="6" borderId="4" xfId="2" applyFont="1" applyFill="1" applyBorder="1" applyAlignment="1">
      <alignment horizontal="center" vertical="center"/>
    </xf>
    <xf numFmtId="0" fontId="16" fillId="6" borderId="5" xfId="2" applyFont="1" applyFill="1" applyBorder="1" applyAlignment="1">
      <alignment horizontal="center" vertical="center"/>
    </xf>
    <xf numFmtId="0" fontId="16" fillId="6" borderId="6" xfId="2" applyFont="1" applyFill="1" applyBorder="1" applyAlignment="1">
      <alignment horizontal="center" vertical="center"/>
    </xf>
    <xf numFmtId="0" fontId="14" fillId="0" borderId="0" xfId="0" applyFont="1" applyAlignment="1">
      <alignment horizontal="center" vertical="center"/>
    </xf>
    <xf numFmtId="168" fontId="14" fillId="0" borderId="9" xfId="12" applyFont="1" applyBorder="1" applyAlignment="1">
      <alignment horizontal="right" indent="1"/>
    </xf>
    <xf numFmtId="168" fontId="14" fillId="0" borderId="11" xfId="12" applyFont="1" applyBorder="1" applyAlignment="1">
      <alignment horizontal="right" indent="1"/>
    </xf>
    <xf numFmtId="0" fontId="15" fillId="0" borderId="10" xfId="0" applyFont="1" applyBorder="1" applyAlignment="1">
      <alignment horizontal="left" vertical="top" wrapText="1" indent="1"/>
    </xf>
    <xf numFmtId="0" fontId="15" fillId="0" borderId="0" xfId="0" applyFont="1" applyAlignment="1">
      <alignment horizontal="left" vertical="top" wrapText="1" indent="1"/>
    </xf>
    <xf numFmtId="0" fontId="15" fillId="0" borderId="10" xfId="13" applyFont="1" applyFill="1" applyBorder="1" applyAlignment="1">
      <alignment horizontal="left" vertical="top" wrapText="1" indent="1"/>
    </xf>
    <xf numFmtId="0" fontId="12" fillId="0" borderId="8" xfId="16" applyFont="1" applyFill="1" applyBorder="1" applyAlignment="1">
      <alignment horizontal="center" vertical="center"/>
    </xf>
    <xf numFmtId="0" fontId="12" fillId="0" borderId="8" xfId="14" applyFont="1" applyBorder="1" applyAlignment="1">
      <alignment horizontal="center" vertical="center"/>
    </xf>
    <xf numFmtId="0" fontId="16" fillId="7" borderId="4" xfId="2" applyFont="1" applyFill="1" applyBorder="1" applyAlignment="1">
      <alignment horizontal="center" vertical="center"/>
    </xf>
    <xf numFmtId="0" fontId="16" fillId="7" borderId="5" xfId="2" applyFont="1" applyFill="1" applyBorder="1" applyAlignment="1">
      <alignment horizontal="center" vertical="center"/>
    </xf>
    <xf numFmtId="0" fontId="16" fillId="7" borderId="6" xfId="2" applyFont="1" applyFill="1" applyBorder="1" applyAlignment="1">
      <alignment horizontal="center" vertical="center"/>
    </xf>
    <xf numFmtId="0" fontId="16" fillId="8" borderId="4" xfId="2" applyFont="1" applyFill="1" applyBorder="1" applyAlignment="1">
      <alignment horizontal="center" vertical="center"/>
    </xf>
    <xf numFmtId="0" fontId="16" fillId="8" borderId="5" xfId="2" applyFont="1" applyFill="1" applyBorder="1" applyAlignment="1">
      <alignment horizontal="center" vertical="center"/>
    </xf>
    <xf numFmtId="0" fontId="16" fillId="8" borderId="6" xfId="2" applyFont="1" applyFill="1" applyBorder="1" applyAlignment="1">
      <alignment horizontal="center" vertical="center"/>
    </xf>
    <xf numFmtId="168" fontId="14" fillId="0" borderId="14" xfId="12" applyFont="1" applyBorder="1" applyAlignment="1">
      <alignment horizontal="right" indent="1"/>
    </xf>
    <xf numFmtId="0" fontId="15" fillId="0" borderId="15" xfId="13" applyFont="1" applyFill="1" applyBorder="1" applyAlignment="1">
      <alignment horizontal="left" vertical="top" wrapText="1" indent="1"/>
    </xf>
    <xf numFmtId="0" fontId="15" fillId="0" borderId="15" xfId="0" applyFont="1" applyBorder="1" applyAlignment="1">
      <alignment horizontal="left" vertical="top" wrapText="1" indent="1"/>
    </xf>
    <xf numFmtId="168" fontId="14" fillId="0" borderId="14" xfId="13" applyNumberFormat="1" applyFont="1" applyFill="1" applyBorder="1" applyAlignment="1">
      <alignment horizontal="right" vertical="center" wrapText="1" indent="1"/>
    </xf>
    <xf numFmtId="168" fontId="14" fillId="0" borderId="14" xfId="12" applyFont="1" applyBorder="1" applyAlignment="1">
      <alignment horizontal="right" vertical="center" indent="1"/>
    </xf>
    <xf numFmtId="0" fontId="16" fillId="9" borderId="4" xfId="2" applyFont="1" applyFill="1" applyBorder="1" applyAlignment="1">
      <alignment horizontal="center" vertical="center"/>
    </xf>
    <xf numFmtId="0" fontId="16" fillId="9" borderId="5" xfId="2" applyFont="1" applyFill="1" applyBorder="1" applyAlignment="1">
      <alignment horizontal="center" vertical="center"/>
    </xf>
    <xf numFmtId="0" fontId="16" fillId="9" borderId="6" xfId="2" applyFont="1" applyFill="1" applyBorder="1" applyAlignment="1">
      <alignment horizontal="center" vertical="center"/>
    </xf>
    <xf numFmtId="168" fontId="14" fillId="0" borderId="20" xfId="12" applyFont="1" applyBorder="1" applyAlignment="1">
      <alignment horizontal="right" indent="1"/>
    </xf>
    <xf numFmtId="0" fontId="15" fillId="0" borderId="21" xfId="13" applyFont="1" applyFill="1" applyBorder="1" applyAlignment="1">
      <alignment horizontal="left" vertical="top" wrapText="1" indent="1"/>
    </xf>
    <xf numFmtId="0" fontId="15" fillId="0" borderId="21" xfId="0" applyFont="1" applyBorder="1" applyAlignment="1">
      <alignment horizontal="left" vertical="top" wrapText="1" indent="1"/>
    </xf>
    <xf numFmtId="168" fontId="14" fillId="0" borderId="20" xfId="13" applyNumberFormat="1" applyFont="1" applyFill="1" applyBorder="1" applyAlignment="1">
      <alignment horizontal="right" vertical="center" wrapText="1" indent="1"/>
    </xf>
    <xf numFmtId="168" fontId="14" fillId="0" borderId="20" xfId="12" applyFont="1" applyBorder="1" applyAlignment="1">
      <alignment horizontal="right" vertical="center" indent="1"/>
    </xf>
    <xf numFmtId="168" fontId="14" fillId="0" borderId="26" xfId="12" applyFont="1" applyBorder="1" applyAlignment="1">
      <alignment horizontal="right" indent="1"/>
    </xf>
    <xf numFmtId="0" fontId="15" fillId="0" borderId="27" xfId="13" applyFont="1" applyFill="1" applyBorder="1" applyAlignment="1">
      <alignment horizontal="left" vertical="top" wrapText="1" indent="1"/>
    </xf>
    <xf numFmtId="0" fontId="15" fillId="0" borderId="27" xfId="0" applyFont="1" applyBorder="1" applyAlignment="1">
      <alignment horizontal="left" vertical="top" wrapText="1" indent="1"/>
    </xf>
    <xf numFmtId="168" fontId="14" fillId="0" borderId="26" xfId="13" applyNumberFormat="1" applyFont="1" applyFill="1" applyBorder="1" applyAlignment="1">
      <alignment horizontal="right" vertical="center" wrapText="1" indent="1"/>
    </xf>
    <xf numFmtId="168" fontId="14" fillId="0" borderId="26" xfId="12" applyFont="1" applyBorder="1" applyAlignment="1">
      <alignment horizontal="right" vertical="center" indent="1"/>
    </xf>
    <xf numFmtId="0" fontId="22" fillId="0" borderId="0" xfId="2" applyFont="1" applyFill="1" applyBorder="1" applyAlignment="1">
      <alignment vertical="center" wrapText="1"/>
    </xf>
    <xf numFmtId="0" fontId="17" fillId="0" borderId="0" xfId="5" applyFont="1" applyFill="1" applyBorder="1">
      <alignment vertical="center"/>
    </xf>
    <xf numFmtId="0" fontId="12" fillId="0" borderId="13" xfId="11" applyFont="1" applyFill="1" applyBorder="1" applyAlignment="1">
      <alignment horizontal="left" vertical="center" wrapText="1" indent="1"/>
    </xf>
    <xf numFmtId="0" fontId="12" fillId="0" borderId="11" xfId="11" applyFont="1" applyFill="1" applyBorder="1" applyAlignment="1">
      <alignment horizontal="left" vertical="center" wrapText="1" indent="1"/>
    </xf>
    <xf numFmtId="0" fontId="15" fillId="0" borderId="7" xfId="11" applyFont="1" applyFill="1" applyBorder="1">
      <alignment horizontal="left" vertical="top" wrapText="1" indent="1"/>
    </xf>
    <xf numFmtId="0" fontId="15" fillId="0" borderId="12" xfId="11" applyFont="1" applyFill="1" applyBorder="1">
      <alignment horizontal="left" vertical="top" wrapText="1" indent="1"/>
    </xf>
    <xf numFmtId="0" fontId="16" fillId="6" borderId="0" xfId="15" applyFont="1" applyFill="1" applyAlignment="1">
      <alignment horizontal="center" vertical="center"/>
    </xf>
    <xf numFmtId="0" fontId="18" fillId="0" borderId="0" xfId="5" applyFont="1" applyFill="1" applyBorder="1">
      <alignment vertical="center"/>
    </xf>
    <xf numFmtId="0" fontId="12" fillId="0" borderId="18" xfId="11" applyFont="1" applyFill="1" applyBorder="1" applyAlignment="1">
      <alignment horizontal="left" vertical="center" wrapText="1" indent="1"/>
    </xf>
    <xf numFmtId="0" fontId="12" fillId="0" borderId="19" xfId="11" applyFont="1" applyFill="1" applyBorder="1" applyAlignment="1">
      <alignment horizontal="left" vertical="center" wrapText="1" indent="1"/>
    </xf>
    <xf numFmtId="0" fontId="15" fillId="0" borderId="16" xfId="11" applyFont="1" applyFill="1" applyBorder="1">
      <alignment horizontal="left" vertical="top" wrapText="1" indent="1"/>
    </xf>
    <xf numFmtId="0" fontId="15" fillId="0" borderId="17" xfId="11" applyFont="1" applyFill="1" applyBorder="1">
      <alignment horizontal="left" vertical="top" wrapText="1" indent="1"/>
    </xf>
    <xf numFmtId="0" fontId="20" fillId="0" borderId="0" xfId="5" applyFont="1" applyFill="1" applyBorder="1">
      <alignment vertical="center"/>
    </xf>
    <xf numFmtId="0" fontId="12" fillId="0" borderId="24" xfId="11" applyFont="1" applyFill="1" applyBorder="1" applyAlignment="1">
      <alignment horizontal="left" vertical="center" wrapText="1" indent="1"/>
    </xf>
    <xf numFmtId="0" fontId="12" fillId="0" borderId="25" xfId="11" applyFont="1" applyFill="1" applyBorder="1" applyAlignment="1">
      <alignment horizontal="left" vertical="center" wrapText="1" indent="1"/>
    </xf>
    <xf numFmtId="0" fontId="15" fillId="0" borderId="22" xfId="11" applyFont="1" applyFill="1" applyBorder="1">
      <alignment horizontal="left" vertical="top" wrapText="1" indent="1"/>
    </xf>
    <xf numFmtId="0" fontId="15" fillId="0" borderId="23" xfId="11" applyFont="1" applyFill="1" applyBorder="1">
      <alignment horizontal="left" vertical="top" wrapText="1" indent="1"/>
    </xf>
    <xf numFmtId="0" fontId="19" fillId="0" borderId="0" xfId="5" applyFont="1" applyFill="1" applyBorder="1">
      <alignment vertical="center"/>
    </xf>
    <xf numFmtId="0" fontId="12" fillId="0" borderId="30" xfId="11" applyFont="1" applyFill="1" applyBorder="1" applyAlignment="1">
      <alignment horizontal="left" vertical="center" wrapText="1" indent="1"/>
    </xf>
    <xf numFmtId="0" fontId="12" fillId="0" borderId="31" xfId="11" applyFont="1" applyFill="1" applyBorder="1" applyAlignment="1">
      <alignment horizontal="left" vertical="center" wrapText="1" indent="1"/>
    </xf>
    <xf numFmtId="0" fontId="15" fillId="0" borderId="28" xfId="11" applyFont="1" applyFill="1" applyBorder="1">
      <alignment horizontal="left" vertical="top" wrapText="1" indent="1"/>
    </xf>
    <xf numFmtId="0" fontId="15" fillId="0" borderId="29" xfId="11" applyFont="1" applyFill="1" applyBorder="1">
      <alignment horizontal="left" vertical="top" wrapText="1" indent="1"/>
    </xf>
    <xf numFmtId="0" fontId="23" fillId="0" borderId="15" xfId="13" applyFont="1" applyFill="1" applyBorder="1" applyAlignment="1">
      <alignment horizontal="left" vertical="top" wrapText="1" indent="1"/>
    </xf>
    <xf numFmtId="20" fontId="15" fillId="0" borderId="15" xfId="13" applyNumberFormat="1" applyFont="1" applyFill="1" applyBorder="1" applyAlignment="1">
      <alignment horizontal="left" vertical="top" wrapText="1" indent="1"/>
    </xf>
  </cellXfs>
  <cellStyles count="17">
    <cellStyle name="40% no 1. izcēluma" xfId="1" builtinId="31" customBuiltin="1"/>
    <cellStyle name="Diena" xfId="12" xr:uid="{00000000-0005-0000-0000-000008000000}"/>
    <cellStyle name="Iestatījumu ieraksts" xfId="14" xr:uid="{00000000-0005-0000-0000-00000F000000}"/>
    <cellStyle name="Izcēlums (1. veids)" xfId="3" builtinId="29" customBuiltin="1"/>
    <cellStyle name="Izcēlums (5. veids)" xfId="4" builtinId="45" customBuiltin="1"/>
    <cellStyle name="Joslās" xfId="13" xr:uid="{00000000-0005-0000-0000-000003000000}"/>
    <cellStyle name="Komats" xfId="6" builtinId="3" customBuiltin="1"/>
    <cellStyle name="Komats [0]" xfId="7" builtinId="6" customBuiltin="1"/>
    <cellStyle name="Nosaukums" xfId="5" builtinId="15" customBuiltin="1"/>
    <cellStyle name="Parasts" xfId="0" builtinId="0" customBuiltin="1"/>
    <cellStyle name="Procenti" xfId="10" builtinId="5" customBuiltin="1"/>
    <cellStyle name="Valūta" xfId="8" builtinId="4" customBuiltin="1"/>
    <cellStyle name="Valūta [0]" xfId="9" builtinId="7" customBuiltin="1"/>
    <cellStyle name="Virsraksts 1" xfId="2" builtinId="16" customBuiltin="1"/>
    <cellStyle name="Virsraksts 2" xfId="15" builtinId="17" customBuiltin="1"/>
    <cellStyle name="Virsraksts 3" xfId="16" builtinId="18" customBuiltin="1"/>
    <cellStyle name="Virsraksts 4" xfId="11" builtinId="19"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Attēls 2" descr="Galvene: ziema&#10;&#10;Foto kolāža: ziema">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371729</xdr:colOff>
      <xdr:row>1</xdr:row>
      <xdr:rowOff>0</xdr:rowOff>
    </xdr:from>
    <xdr:to>
      <xdr:col>8</xdr:col>
      <xdr:colOff>9270</xdr:colOff>
      <xdr:row>1</xdr:row>
      <xdr:rowOff>1143000</xdr:rowOff>
    </xdr:to>
    <xdr:pic>
      <xdr:nvPicPr>
        <xdr:cNvPr id="2" name="Attēls 1" descr="Galvene: pavasaris&#10;&#10;Foto kolāža: pavasari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296029" y="114300"/>
          <a:ext cx="4704841"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285359</xdr:colOff>
      <xdr:row>1</xdr:row>
      <xdr:rowOff>0</xdr:rowOff>
    </xdr:from>
    <xdr:to>
      <xdr:col>8</xdr:col>
      <xdr:colOff>391</xdr:colOff>
      <xdr:row>1</xdr:row>
      <xdr:rowOff>1143000</xdr:rowOff>
    </xdr:to>
    <xdr:pic>
      <xdr:nvPicPr>
        <xdr:cNvPr id="3" name="Attēls 2" descr="Galvene: vasara&#10;&#10;Foto kolāža: vasara">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209659" y="114300"/>
          <a:ext cx="4782332"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285359</xdr:colOff>
      <xdr:row>1</xdr:row>
      <xdr:rowOff>0</xdr:rowOff>
    </xdr:from>
    <xdr:to>
      <xdr:col>8</xdr:col>
      <xdr:colOff>391</xdr:colOff>
      <xdr:row>1</xdr:row>
      <xdr:rowOff>1143000</xdr:rowOff>
    </xdr:to>
    <xdr:pic>
      <xdr:nvPicPr>
        <xdr:cNvPr id="4" name="Attēls 3" descr="Galvene: vasara&#10;&#10;Foto kolāža: vasara">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209659" y="114300"/>
          <a:ext cx="4782332"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285359</xdr:colOff>
      <xdr:row>1</xdr:row>
      <xdr:rowOff>0</xdr:rowOff>
    </xdr:from>
    <xdr:to>
      <xdr:col>8</xdr:col>
      <xdr:colOff>391</xdr:colOff>
      <xdr:row>1</xdr:row>
      <xdr:rowOff>1143000</xdr:rowOff>
    </xdr:to>
    <xdr:pic>
      <xdr:nvPicPr>
        <xdr:cNvPr id="4" name="Attēls 3" descr="Galvene: vasara&#10;&#10;Foto kolāža: vasar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209659" y="114300"/>
          <a:ext cx="4782332"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Attēls 2" descr="Galvene: rudens&#10;&#10;Foto kolāža: rudens">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t="409" b="409"/>
        <a:stretch/>
      </xdr:blipFill>
      <xdr:spPr>
        <a:xfrm>
          <a:off x="3924300" y="114300"/>
          <a:ext cx="50673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Attēls 3" descr="Galvene: rudens&#10;&#10;Foto kolāža: rudens">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t="409" b="409"/>
        <a:stretch/>
      </xdr:blipFill>
      <xdr:spPr>
        <a:xfrm>
          <a:off x="3924300" y="114300"/>
          <a:ext cx="50673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Attēls 3" descr="Galvene: rudens&#10;&#10;Foto kolāža: rudens">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t="409" b="409"/>
        <a:stretch/>
      </xdr:blipFill>
      <xdr:spPr>
        <a:xfrm>
          <a:off x="3924300" y="114300"/>
          <a:ext cx="5067300"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Attēls 2" descr="Galvene: ziema&#10;&#10;Foto kolāža: ziema">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opLeftCell="A2" zoomScaleNormal="100" workbookViewId="0">
      <selection activeCell="C4" sqref="C4"/>
    </sheetView>
  </sheetViews>
  <sheetFormatPr defaultColWidth="8.75" defaultRowHeight="16.5"/>
  <cols>
    <col min="1" max="1" width="1.625" style="1" customWidth="1"/>
    <col min="2" max="8" width="16.625" style="1" customWidth="1"/>
    <col min="9" max="9" width="1.625" style="1" customWidth="1"/>
    <col min="10" max="10" width="8.625" style="1" customWidth="1"/>
    <col min="11" max="11" width="12.625" style="1" customWidth="1"/>
    <col min="12" max="12" width="17.875" style="1" customWidth="1"/>
    <col min="13" max="13" width="1.625" style="1" customWidth="1"/>
    <col min="14" max="16384" width="8.75" style="1"/>
  </cols>
  <sheetData>
    <row r="1" spans="2:12" ht="9" customHeight="1">
      <c r="I1" s="1" t="s">
        <v>1</v>
      </c>
    </row>
    <row r="2" spans="2:12" ht="96" customHeight="1">
      <c r="B2" s="43" t="s">
        <v>6</v>
      </c>
      <c r="C2" s="43"/>
      <c r="D2" s="43"/>
      <c r="E2" s="2"/>
      <c r="F2" s="2"/>
      <c r="G2" s="2"/>
      <c r="H2" s="3"/>
    </row>
    <row r="3" spans="2:12" s="10" customFormat="1" ht="24" customHeight="1">
      <c r="B3" s="7" t="str">
        <f>NedēļasSākums</f>
        <v>pirmdiena</v>
      </c>
      <c r="C3" s="8" t="str">
        <f t="shared" ref="C3:H3" si="0">TEXT(C4,"dddd")</f>
        <v>otrdiena</v>
      </c>
      <c r="D3" s="8" t="str">
        <f t="shared" si="0"/>
        <v>trešdiena</v>
      </c>
      <c r="E3" s="8" t="str">
        <f t="shared" si="0"/>
        <v>ceturtdiena</v>
      </c>
      <c r="F3" s="8" t="str">
        <f t="shared" si="0"/>
        <v>piektdiena</v>
      </c>
      <c r="G3" s="8" t="str">
        <f t="shared" si="0"/>
        <v>sestdiena</v>
      </c>
      <c r="H3" s="9" t="str">
        <f t="shared" si="0"/>
        <v>svētdiena</v>
      </c>
      <c r="K3" s="48" t="s">
        <v>2</v>
      </c>
      <c r="L3" s="48"/>
    </row>
    <row r="4" spans="2:12" s="4" customFormat="1" ht="24" customHeight="1">
      <c r="B4" s="11">
        <f t="array" ref="B4:H4">DienasUnNedēļas+DATE(KalendāraisGads,1,1)-WEEKDAY(DATE(KalendāraisGads,1,1),(NedēļasSākums="Pirmdiena")+1)+1</f>
        <v>45656</v>
      </c>
      <c r="C4" s="11">
        <v>45657</v>
      </c>
      <c r="D4" s="11">
        <v>45658</v>
      </c>
      <c r="E4" s="11">
        <v>45659</v>
      </c>
      <c r="F4" s="11">
        <v>45660</v>
      </c>
      <c r="G4" s="11">
        <v>45661</v>
      </c>
      <c r="H4" s="12">
        <v>45662</v>
      </c>
      <c r="K4" s="16" t="s">
        <v>3</v>
      </c>
      <c r="L4" s="16" t="s">
        <v>4</v>
      </c>
    </row>
    <row r="5" spans="2:12" s="14" customFormat="1" ht="56.1" customHeight="1">
      <c r="B5" s="13"/>
      <c r="C5" s="13"/>
      <c r="D5" s="13"/>
      <c r="E5" s="13"/>
      <c r="F5" s="13"/>
      <c r="G5" s="13"/>
      <c r="H5" s="13"/>
      <c r="K5" s="17">
        <v>2025</v>
      </c>
      <c r="L5" s="17" t="s">
        <v>5</v>
      </c>
    </row>
    <row r="6" spans="2:12" s="4" customFormat="1" ht="24" customHeight="1">
      <c r="B6" s="6">
        <f t="array" ref="B6:H6">DienasUnNedēļas+DATE(KalendāraisGads,1,1)-WEEKDAY(DATE(KalendāraisGads,1,1),(NedēļasSākums="Pirmdiena")+1)+8</f>
        <v>45663</v>
      </c>
      <c r="C6" s="6">
        <v>45664</v>
      </c>
      <c r="D6" s="6">
        <v>45665</v>
      </c>
      <c r="E6" s="6">
        <v>45666</v>
      </c>
      <c r="F6" s="6">
        <v>45667</v>
      </c>
      <c r="G6" s="6">
        <v>45668</v>
      </c>
      <c r="H6" s="6">
        <v>45669</v>
      </c>
    </row>
    <row r="7" spans="2:12" s="14" customFormat="1" ht="56.1" customHeight="1">
      <c r="B7" s="15"/>
      <c r="C7" s="15"/>
      <c r="D7" s="15"/>
      <c r="E7" s="15"/>
      <c r="F7" s="15"/>
      <c r="G7" s="15"/>
      <c r="H7" s="15"/>
    </row>
    <row r="8" spans="2:12" s="4" customFormat="1" ht="24" customHeight="1">
      <c r="B8" s="5">
        <f t="array" ref="B8:H8">DienasUnNedēļas+DATE(KalendāraisGads,1,1)-WEEKDAY(DATE(KalendāraisGads,1,1),(NedēļasSākums="Pirmdiena")+1)+15</f>
        <v>45670</v>
      </c>
      <c r="C8" s="5">
        <v>45671</v>
      </c>
      <c r="D8" s="5">
        <v>45672</v>
      </c>
      <c r="E8" s="5">
        <v>45673</v>
      </c>
      <c r="F8" s="5">
        <v>45674</v>
      </c>
      <c r="G8" s="5">
        <v>45675</v>
      </c>
      <c r="H8" s="5">
        <v>45676</v>
      </c>
    </row>
    <row r="9" spans="2:12" s="14" customFormat="1" ht="56.1" customHeight="1">
      <c r="B9" s="13"/>
      <c r="C9" s="13"/>
      <c r="D9" s="13"/>
      <c r="E9" s="13"/>
      <c r="F9" s="13"/>
      <c r="G9" s="13"/>
      <c r="H9" s="13"/>
    </row>
    <row r="10" spans="2:12" s="4" customFormat="1" ht="24" customHeight="1">
      <c r="B10" s="6">
        <f t="array" ref="B10:H10">DienasUnNedēļas+DATE(KalendāraisGads,1,1)-WEEKDAY(DATE(KalendāraisGads,1,1),(NedēļasSākums="Pirmdiena")+1)+22</f>
        <v>45677</v>
      </c>
      <c r="C10" s="6">
        <v>45678</v>
      </c>
      <c r="D10" s="6">
        <v>45679</v>
      </c>
      <c r="E10" s="6">
        <v>45680</v>
      </c>
      <c r="F10" s="6">
        <v>45681</v>
      </c>
      <c r="G10" s="6">
        <v>45682</v>
      </c>
      <c r="H10" s="6">
        <v>45683</v>
      </c>
    </row>
    <row r="11" spans="2:12" s="14" customFormat="1" ht="56.1" customHeight="1">
      <c r="B11" s="15"/>
      <c r="C11" s="15"/>
      <c r="D11" s="15"/>
      <c r="E11" s="15"/>
      <c r="F11" s="15"/>
      <c r="G11" s="15"/>
      <c r="H11" s="15"/>
    </row>
    <row r="12" spans="2:12" s="4" customFormat="1" ht="24" customHeight="1">
      <c r="B12" s="5">
        <f t="array" ref="B12:H12">DienasUnNedēļas+DATE(KalendāraisGads,1,1)-WEEKDAY(DATE(KalendāraisGads,1,1),(NedēļasSākums="Pirmdiena")+1)+29</f>
        <v>45684</v>
      </c>
      <c r="C12" s="5">
        <v>45685</v>
      </c>
      <c r="D12" s="5">
        <v>45686</v>
      </c>
      <c r="E12" s="5">
        <v>45687</v>
      </c>
      <c r="F12" s="5">
        <v>45688</v>
      </c>
      <c r="G12" s="5">
        <v>45689</v>
      </c>
      <c r="H12" s="5">
        <v>45690</v>
      </c>
    </row>
    <row r="13" spans="2:12" s="14" customFormat="1" ht="56.1" customHeight="1">
      <c r="B13" s="13"/>
      <c r="C13" s="13"/>
      <c r="D13" s="13"/>
      <c r="E13" s="13"/>
      <c r="F13" s="13"/>
      <c r="G13" s="13"/>
      <c r="H13" s="13"/>
    </row>
    <row r="14" spans="2:12" s="4" customFormat="1" ht="24" customHeight="1">
      <c r="B14" s="6">
        <f t="array" ref="B14:C14">DienasUnNedēļas+DATE(KalendāraisGads,1,1)-WEEKDAY(DATE(KalendāraisGads,1,1),(NedēļasSākums="Pirmdiena")+1)+36</f>
        <v>45691</v>
      </c>
      <c r="C14" s="6">
        <v>45692</v>
      </c>
      <c r="D14" s="44" t="s">
        <v>0</v>
      </c>
      <c r="E14" s="44"/>
      <c r="F14" s="44"/>
      <c r="G14" s="44"/>
      <c r="H14" s="45"/>
    </row>
    <row r="15" spans="2:12" s="14" customFormat="1" ht="56.1" customHeight="1">
      <c r="B15" s="15"/>
      <c r="C15" s="15"/>
      <c r="D15" s="46"/>
      <c r="E15" s="46"/>
      <c r="F15" s="46"/>
      <c r="G15" s="46"/>
      <c r="H15" s="47"/>
    </row>
  </sheetData>
  <mergeCells count="4">
    <mergeCell ref="B2:D2"/>
    <mergeCell ref="D14:H14"/>
    <mergeCell ref="D15:H15"/>
    <mergeCell ref="K3:L3"/>
  </mergeCells>
  <phoneticPr fontId="1" type="noConversion"/>
  <conditionalFormatting sqref="B4:G4">
    <cfRule type="expression" dxfId="23" priority="23">
      <formula>DAY(B4)&gt;8</formula>
    </cfRule>
  </conditionalFormatting>
  <conditionalFormatting sqref="B12:H12 B14:C14">
    <cfRule type="expression" dxfId="22" priority="24">
      <formula>AND(DAY(B12)&gt;=1,DAY(B12)&lt;=15)</formula>
    </cfRule>
  </conditionalFormatting>
  <dataValidations count="13">
    <dataValidation type="list" errorStyle="warning" allowBlank="1" showInputMessage="1" showErrorMessage="1" error="Atlasiet dienu no saraksta. Atlasiet ATCELT, pēc tam nospiediet taustiņu kombināciju ALT+LEJUPVĒRSTĀ BULTIŅA, lai izvēlētos dienu nolaižamajā sarakstā" prompt="Šajā šūnā atlasiet nedēļas sākuma dienu. Nospiediet taustiņu kombināciju ALT+LEJUPVĒRSTĀ BULTIŅA, lai atvērtu nolaižamo sarakstu, pēc tam nospiediet LEJUPVĒRSTO BULTIŅU un taustiņu ENTER, lai atlasītu." sqref="L5" xr:uid="{00000000-0002-0000-0000-000000000000}">
      <formula1>"svētdiena, pirmdiena"</formula1>
    </dataValidation>
    <dataValidation allowBlank="1" showInputMessage="1" showErrorMessage="1" prompt="Izveidojiet pielāgotus mēneša kalendārus šajā darbgrāmatā. Pielāgojiet gadu un nedēļas sākuma dienu katram mēnesim, izmantojot šo janvāra darblapu. Katrs mēnesis ir atsevišķā darblapā." sqref="A1" xr:uid="{00000000-0002-0000-0000-000001000000}"/>
    <dataValidation allowBlank="1" showInputMessage="1" showErrorMessage="1" prompt="Ievadiet gadu zemāk esošajā šūnā" sqref="K4" xr:uid="{00000000-0002-0000-0000-000002000000}"/>
    <dataValidation allowBlank="1" showInputMessage="1" showErrorMessage="1" prompt="Atlasiet nedēļas sākuma dienu zemāk esošajā šūnā" sqref="L4" xr:uid="{00000000-0002-0000-0000-000003000000}"/>
    <dataValidation allowBlank="1" showInputMessage="1" showErrorMessage="1" prompt="Šajā šūnā ievadiet gadu" sqref="K5" xr:uid="{00000000-0002-0000-0000-000004000000}"/>
    <dataValidation allowBlank="1" showInputMessage="1" showErrorMessage="1" prompt="Šajā rindā iekļauti nedēļas dienu nosaukumi šim kalendāram. Šajā šūnā iekļauta nedēļas sākuma diena. Lai mainītu nedēļas sākuma dienu, ievadiet jaunu nedēļas dienu šūnā L5 šajā darblapā." sqref="B3" xr:uid="{00000000-0002-0000-0000-000005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000-000006000000}"/>
    <dataValidation allowBlank="1" showInputMessage="1" showErrorMessage="1" prompt="Gads šajā šūnā tiek automātiski atjaunināts, pamatojoties uz šūnā K5 ievadīto gadu. Tālāk esošajā kalendārā ir iepriekšējā un nākamā mēneša datumi ar gaišāku fontu ēnojumu." sqref="B2:D2" xr:uid="{00000000-0002-0000-0000-000007000000}"/>
    <dataValidation allowBlank="1" showInputMessage="1" showErrorMessage="1" prompt="Automātiski noteikta nedēļas diena" sqref="C3:H3" xr:uid="{00000000-0002-0000-0000-000008000000}"/>
    <dataValidation allowBlank="1" showInputMessage="1" showErrorMessage="1" prompt="Šī rinda un 7., 9., 11., 13. un 15. rinda ir šūnas, kur ievadīt piezīmes, kas saistītas ar kalendāra dienu iepriekšējā šūnā." sqref="B5" xr:uid="{00000000-0002-0000-0000-000009000000}"/>
    <dataValidation allowBlank="1" showInputMessage="1" prompt="Šajā šūnā ievadiet mēneša piezīmes" sqref="D15:H15" xr:uid="{00000000-0002-0000-0000-00000A000000}"/>
    <dataValidation allowBlank="1" showInputMessage="1" prompt="Tālāk esošajā šūnā ievadiet mēneša piezīmes" sqref="D14:H14" xr:uid="{00000000-0002-0000-0000-00000B000000}"/>
    <dataValidation allowBlank="1" showInputMessage="1" showErrorMessage="1" prompt="Ievadiet gadu un atlasiet kalendāra sākuma dienu zemāk esošajās šūnās. Šīs kalendāra iestatījumu šūnas netiks izdrukātas" sqref="K3" xr:uid="{00000000-0002-0000-0000-00000C000000}"/>
  </dataValidations>
  <printOptions horizontalCentered="1"/>
  <pageMargins left="0.25" right="0.25" top="0.5" bottom="0.5" header="0.3" footer="0.3"/>
  <pageSetup paperSize="9" orientation="landscape" r:id="rId1"/>
  <headerFooter differentFirst="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9" t="str">
        <f>"Oktobris "&amp;KalendāraisGads</f>
        <v>Oktobris 2025</v>
      </c>
      <c r="C2" s="59"/>
      <c r="D2" s="59"/>
      <c r="E2" s="2"/>
      <c r="F2" s="2"/>
      <c r="G2" s="2"/>
      <c r="H2" s="3"/>
    </row>
    <row r="3" spans="2:9" s="10" customFormat="1" ht="24" customHeight="1">
      <c r="B3" s="18" t="str">
        <f>NedēļasSākums</f>
        <v>pirmdiena</v>
      </c>
      <c r="C3" s="19" t="str">
        <f t="shared" ref="C3:H3" si="0">TEXT(C4,"dddd")</f>
        <v>otrdiena</v>
      </c>
      <c r="D3" s="19" t="str">
        <f t="shared" si="0"/>
        <v>trešdiena</v>
      </c>
      <c r="E3" s="19" t="str">
        <f t="shared" si="0"/>
        <v>ceturtdiena</v>
      </c>
      <c r="F3" s="19" t="str">
        <f t="shared" si="0"/>
        <v>piektdiena</v>
      </c>
      <c r="G3" s="19" t="str">
        <f t="shared" si="0"/>
        <v>sestdiena</v>
      </c>
      <c r="H3" s="20" t="str">
        <f t="shared" si="0"/>
        <v>svētdiena</v>
      </c>
    </row>
    <row r="4" spans="2:9" s="4" customFormat="1" ht="24" customHeight="1">
      <c r="B4" s="37">
        <f t="array" ref="B4:H4">DienasUnNedēļas+DATE(KalendāraisGads,10,1)-WEEKDAY(DATE(KalendāraisGads,10,1),(NedēļasSākums="Pirmdiena")+1)+1</f>
        <v>45929</v>
      </c>
      <c r="C4" s="37">
        <v>45930</v>
      </c>
      <c r="D4" s="37">
        <v>45931</v>
      </c>
      <c r="E4" s="37">
        <v>45932</v>
      </c>
      <c r="F4" s="37">
        <v>45933</v>
      </c>
      <c r="G4" s="37">
        <v>45934</v>
      </c>
      <c r="H4" s="37">
        <v>45935</v>
      </c>
    </row>
    <row r="5" spans="2:9" s="14" customFormat="1" ht="56.1" customHeight="1">
      <c r="B5" s="39"/>
      <c r="C5" s="39"/>
      <c r="D5" s="39"/>
      <c r="E5" s="39"/>
      <c r="F5" s="39"/>
      <c r="G5" s="39"/>
      <c r="H5" s="39"/>
    </row>
    <row r="6" spans="2:9" s="4" customFormat="1" ht="24" customHeight="1">
      <c r="B6" s="40">
        <f t="array" ref="B6:H6">DienasUnNedēļas+DATE(KalendāraisGads,10,1)-WEEKDAY(DATE(KalendāraisGads,10,1),(NedēļasSākums="Pirmdiena")+1)+8</f>
        <v>45936</v>
      </c>
      <c r="C6" s="40">
        <v>45937</v>
      </c>
      <c r="D6" s="40">
        <v>45938</v>
      </c>
      <c r="E6" s="40">
        <v>45939</v>
      </c>
      <c r="F6" s="40">
        <v>45940</v>
      </c>
      <c r="G6" s="40">
        <v>45941</v>
      </c>
      <c r="H6" s="40">
        <v>45942</v>
      </c>
    </row>
    <row r="7" spans="2:9" s="14" customFormat="1" ht="56.1" customHeight="1">
      <c r="B7" s="38"/>
      <c r="C7" s="38"/>
      <c r="D7" s="38"/>
      <c r="E7" s="38"/>
      <c r="F7" s="38"/>
      <c r="G7" s="38"/>
      <c r="H7" s="38"/>
    </row>
    <row r="8" spans="2:9" s="4" customFormat="1" ht="24" customHeight="1">
      <c r="B8" s="41">
        <f t="array" ref="B8:H8">DienasUnNedēļas+DATE(KalendāraisGads,10,1)-WEEKDAY(DATE(KalendāraisGads,10,1),(NedēļasSākums="Pirmdiena")+1)+15</f>
        <v>45943</v>
      </c>
      <c r="C8" s="41">
        <v>45944</v>
      </c>
      <c r="D8" s="41">
        <v>45945</v>
      </c>
      <c r="E8" s="41">
        <v>45946</v>
      </c>
      <c r="F8" s="41">
        <v>45947</v>
      </c>
      <c r="G8" s="41">
        <v>45948</v>
      </c>
      <c r="H8" s="41">
        <v>45949</v>
      </c>
    </row>
    <row r="9" spans="2:9" s="14" customFormat="1" ht="56.1" customHeight="1">
      <c r="B9" s="39"/>
      <c r="C9" s="39"/>
      <c r="D9" s="39"/>
      <c r="E9" s="39"/>
      <c r="F9" s="39"/>
      <c r="G9" s="39"/>
      <c r="H9" s="39"/>
    </row>
    <row r="10" spans="2:9" s="4" customFormat="1" ht="24" customHeight="1">
      <c r="B10" s="40">
        <f t="array" ref="B10:H10">DienasUnNedēļas+DATE(KalendāraisGads,10,1)-WEEKDAY(DATE(KalendāraisGads,10,1),(NedēļasSākums="Pirmdiena")+1)+22</f>
        <v>45950</v>
      </c>
      <c r="C10" s="40">
        <v>45951</v>
      </c>
      <c r="D10" s="40">
        <v>45952</v>
      </c>
      <c r="E10" s="40">
        <v>45953</v>
      </c>
      <c r="F10" s="40">
        <v>45954</v>
      </c>
      <c r="G10" s="40">
        <v>45955</v>
      </c>
      <c r="H10" s="40">
        <v>45956</v>
      </c>
    </row>
    <row r="11" spans="2:9" s="14" customFormat="1" ht="56.1" customHeight="1">
      <c r="B11" s="38"/>
      <c r="C11" s="38"/>
      <c r="D11" s="38"/>
      <c r="E11" s="38"/>
      <c r="F11" s="38"/>
      <c r="G11" s="38"/>
      <c r="H11" s="38"/>
    </row>
    <row r="12" spans="2:9" s="4" customFormat="1" ht="24" customHeight="1">
      <c r="B12" s="41">
        <f t="array" ref="B12:H12">DienasUnNedēļas+DATE(KalendāraisGads,10,1)-WEEKDAY(DATE(KalendāraisGads,10,1),(NedēļasSākums="Pirmdiena")+1)+29</f>
        <v>45957</v>
      </c>
      <c r="C12" s="41">
        <v>45958</v>
      </c>
      <c r="D12" s="41">
        <v>45959</v>
      </c>
      <c r="E12" s="41">
        <v>45960</v>
      </c>
      <c r="F12" s="41">
        <v>45961</v>
      </c>
      <c r="G12" s="41">
        <v>45962</v>
      </c>
      <c r="H12" s="41">
        <v>45963</v>
      </c>
    </row>
    <row r="13" spans="2:9" s="14" customFormat="1" ht="56.1" customHeight="1">
      <c r="B13" s="39"/>
      <c r="C13" s="39"/>
      <c r="D13" s="39"/>
      <c r="E13" s="39"/>
      <c r="F13" s="39"/>
      <c r="G13" s="39"/>
      <c r="H13" s="39"/>
    </row>
    <row r="14" spans="2:9" s="4" customFormat="1" ht="24" customHeight="1">
      <c r="B14" s="40">
        <f t="array" ref="B14:C14">DienasUnNedēļas+DATE(KalendāraisGads,10,1)-WEEKDAY(DATE(KalendāraisGads,10,1),(NedēļasSākums="Pirmdiena")+1)+36</f>
        <v>45964</v>
      </c>
      <c r="C14" s="40">
        <v>45965</v>
      </c>
      <c r="D14" s="60" t="s">
        <v>0</v>
      </c>
      <c r="E14" s="60"/>
      <c r="F14" s="60"/>
      <c r="G14" s="60"/>
      <c r="H14" s="61"/>
    </row>
    <row r="15" spans="2:9" s="14" customFormat="1" ht="56.1" customHeight="1">
      <c r="B15" s="38"/>
      <c r="C15" s="38"/>
      <c r="D15" s="62"/>
      <c r="E15" s="62"/>
      <c r="F15" s="62"/>
      <c r="G15" s="62"/>
      <c r="H15" s="63"/>
    </row>
  </sheetData>
  <mergeCells count="3">
    <mergeCell ref="B2:D2"/>
    <mergeCell ref="D14:H14"/>
    <mergeCell ref="D15:H15"/>
  </mergeCells>
  <phoneticPr fontId="21"/>
  <conditionalFormatting sqref="B4:G4">
    <cfRule type="expression" dxfId="5" priority="1">
      <formula>DAY(B4)&gt;8</formula>
    </cfRule>
  </conditionalFormatting>
  <conditionalFormatting sqref="B12:H12 B14:C14">
    <cfRule type="expression" dxfId="4" priority="2">
      <formula>AND(DAY(B12)&gt;=1,DAY(B12)&lt;=15)</formula>
    </cfRule>
  </conditionalFormatting>
  <dataValidations count="8">
    <dataValidation allowBlank="1" showInputMessage="1" showErrorMessage="1" prompt="Automātiski noteikta nedēļas diena" sqref="C3:H3" xr:uid="{00000000-0002-0000-0900-000000000000}"/>
    <dataValidation allowBlank="1" showInputMessage="1" showErrorMessage="1" prompt="Oktobra mēneša kalendārs" sqref="A1" xr:uid="{00000000-0002-0000-09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9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900-000003000000}"/>
    <dataValidation allowBlank="1" showInputMessage="1" prompt="Tālāk esošajā šūnā ievadiet mēneša piezīmes" sqref="D14:H14" xr:uid="{00000000-0002-0000-0900-000004000000}"/>
    <dataValidation allowBlank="1" showInputMessage="1" prompt="Šajā šūnā ievadiet mēneša piezīmes" sqref="D15:H15" xr:uid="{00000000-0002-0000-0900-000005000000}"/>
    <dataValidation allowBlank="1" showInputMessage="1" showErrorMessage="1" prompt="Šī rinda un 7., 9., 11., 13. un 15. rinda ir šūnas, kur ievadīt piezīmes, kas saistītas ar kalendāra dienu iepriekšējā šūnā." sqref="B5" xr:uid="{00000000-0002-0000-09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900-000007000000}"/>
  </dataValidations>
  <printOptions horizontalCentered="1"/>
  <pageMargins left="0.25" right="0.25" top="0.5" bottom="0.5" header="0.3" footer="0.3"/>
  <pageSetup paperSize="9" scale="93"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9" t="str">
        <f>"Novembris "&amp;KalendāraisGads</f>
        <v>Novembris 2025</v>
      </c>
      <c r="C2" s="59"/>
      <c r="D2" s="59"/>
      <c r="E2" s="2"/>
      <c r="F2" s="2"/>
      <c r="G2" s="2"/>
      <c r="H2" s="3"/>
    </row>
    <row r="3" spans="2:9" s="10" customFormat="1" ht="24" customHeight="1">
      <c r="B3" s="18" t="str">
        <f>NedēļasSākums</f>
        <v>pirmdiena</v>
      </c>
      <c r="C3" s="19" t="str">
        <f t="shared" ref="C3:H3" si="0">TEXT(C4,"dddd")</f>
        <v>otrdiena</v>
      </c>
      <c r="D3" s="19" t="str">
        <f t="shared" si="0"/>
        <v>trešdiena</v>
      </c>
      <c r="E3" s="19" t="str">
        <f t="shared" si="0"/>
        <v>ceturtdiena</v>
      </c>
      <c r="F3" s="19" t="str">
        <f t="shared" si="0"/>
        <v>piektdiena</v>
      </c>
      <c r="G3" s="19" t="str">
        <f t="shared" si="0"/>
        <v>sestdiena</v>
      </c>
      <c r="H3" s="20" t="str">
        <f t="shared" si="0"/>
        <v>svētdiena</v>
      </c>
    </row>
    <row r="4" spans="2:9" s="4" customFormat="1" ht="24" customHeight="1">
      <c r="B4" s="37">
        <f t="array" ref="B4:H4">DienasUnNedēļas+DATE(KalendāraisGads,11,1)-WEEKDAY(DATE(KalendāraisGads,11,1),(NedēļasSākums="Pirmdiena")+1)+1</f>
        <v>45957</v>
      </c>
      <c r="C4" s="37">
        <v>45958</v>
      </c>
      <c r="D4" s="37">
        <v>45959</v>
      </c>
      <c r="E4" s="37">
        <v>45960</v>
      </c>
      <c r="F4" s="37">
        <v>45961</v>
      </c>
      <c r="G4" s="37">
        <v>45962</v>
      </c>
      <c r="H4" s="37">
        <v>45963</v>
      </c>
    </row>
    <row r="5" spans="2:9" s="14" customFormat="1" ht="56.1" customHeight="1">
      <c r="B5" s="39"/>
      <c r="C5" s="39"/>
      <c r="D5" s="39"/>
      <c r="E5" s="39"/>
      <c r="F5" s="39"/>
      <c r="G5" s="39"/>
      <c r="H5" s="39"/>
    </row>
    <row r="6" spans="2:9" s="4" customFormat="1" ht="24" customHeight="1">
      <c r="B6" s="40">
        <f t="array" ref="B6:H6">DienasUnNedēļas+DATE(KalendāraisGads,11,1)-WEEKDAY(DATE(KalendāraisGads,11,1),(NedēļasSākums="Pirmdiena")+1)+8</f>
        <v>45964</v>
      </c>
      <c r="C6" s="40">
        <v>45965</v>
      </c>
      <c r="D6" s="40">
        <v>45966</v>
      </c>
      <c r="E6" s="40">
        <v>45967</v>
      </c>
      <c r="F6" s="40">
        <v>45968</v>
      </c>
      <c r="G6" s="40">
        <v>45969</v>
      </c>
      <c r="H6" s="40">
        <v>45970</v>
      </c>
    </row>
    <row r="7" spans="2:9" s="14" customFormat="1" ht="56.1" customHeight="1">
      <c r="B7" s="38"/>
      <c r="C7" s="38"/>
      <c r="D7" s="38"/>
      <c r="E7" s="38"/>
      <c r="F7" s="38"/>
      <c r="G7" s="38"/>
      <c r="H7" s="38"/>
    </row>
    <row r="8" spans="2:9" s="4" customFormat="1" ht="24" customHeight="1">
      <c r="B8" s="41">
        <f t="array" ref="B8:H8">DienasUnNedēļas+DATE(KalendāraisGads,11,1)-WEEKDAY(DATE(KalendāraisGads,11,1),(NedēļasSākums="Pirmdiena")+1)+15</f>
        <v>45971</v>
      </c>
      <c r="C8" s="41">
        <v>45972</v>
      </c>
      <c r="D8" s="41">
        <v>45973</v>
      </c>
      <c r="E8" s="41">
        <v>45974</v>
      </c>
      <c r="F8" s="41">
        <v>45975</v>
      </c>
      <c r="G8" s="41">
        <v>45976</v>
      </c>
      <c r="H8" s="41">
        <v>45977</v>
      </c>
    </row>
    <row r="9" spans="2:9" s="14" customFormat="1" ht="56.1" customHeight="1">
      <c r="B9" s="39"/>
      <c r="C9" s="39"/>
      <c r="D9" s="39"/>
      <c r="E9" s="39"/>
      <c r="F9" s="39"/>
      <c r="G9" s="39"/>
      <c r="H9" s="39"/>
    </row>
    <row r="10" spans="2:9" s="4" customFormat="1" ht="24" customHeight="1">
      <c r="B10" s="40">
        <f t="array" ref="B10:H10">DienasUnNedēļas+DATE(KalendāraisGads,11,1)-WEEKDAY(DATE(KalendāraisGads,11,1),(NedēļasSākums="Pirmdiena")+1)+22</f>
        <v>45978</v>
      </c>
      <c r="C10" s="40">
        <v>45979</v>
      </c>
      <c r="D10" s="40">
        <v>45980</v>
      </c>
      <c r="E10" s="40">
        <v>45981</v>
      </c>
      <c r="F10" s="40">
        <v>45982</v>
      </c>
      <c r="G10" s="40">
        <v>45983</v>
      </c>
      <c r="H10" s="40">
        <v>45984</v>
      </c>
    </row>
    <row r="11" spans="2:9" s="14" customFormat="1" ht="56.1" customHeight="1">
      <c r="B11" s="38"/>
      <c r="C11" s="38"/>
      <c r="D11" s="38"/>
      <c r="E11" s="38"/>
      <c r="F11" s="38"/>
      <c r="G11" s="38"/>
      <c r="H11" s="38"/>
    </row>
    <row r="12" spans="2:9" s="4" customFormat="1" ht="24" customHeight="1">
      <c r="B12" s="41">
        <f t="array" ref="B12:H12">DienasUnNedēļas+DATE(KalendāraisGads,11,1)-WEEKDAY(DATE(KalendāraisGads,11,1),(NedēļasSākums="Pirmdiena")+1)+29</f>
        <v>45985</v>
      </c>
      <c r="C12" s="41">
        <v>45986</v>
      </c>
      <c r="D12" s="41">
        <v>45987</v>
      </c>
      <c r="E12" s="41">
        <v>45988</v>
      </c>
      <c r="F12" s="41">
        <v>45989</v>
      </c>
      <c r="G12" s="41">
        <v>45990</v>
      </c>
      <c r="H12" s="41">
        <v>45991</v>
      </c>
    </row>
    <row r="13" spans="2:9" s="14" customFormat="1" ht="56.1" customHeight="1">
      <c r="B13" s="39"/>
      <c r="C13" s="39"/>
      <c r="D13" s="39"/>
      <c r="E13" s="39"/>
      <c r="F13" s="39"/>
      <c r="G13" s="39"/>
      <c r="H13" s="39"/>
    </row>
    <row r="14" spans="2:9" s="4" customFormat="1" ht="24" customHeight="1">
      <c r="B14" s="40">
        <f t="array" ref="B14:C14">DienasUnNedēļas+DATE(KalendāraisGads,11,1)-WEEKDAY(DATE(KalendāraisGads,11,1),(NedēļasSākums="Pirmdiena")+1)+36</f>
        <v>45992</v>
      </c>
      <c r="C14" s="40">
        <v>45993</v>
      </c>
      <c r="D14" s="60" t="s">
        <v>0</v>
      </c>
      <c r="E14" s="60"/>
      <c r="F14" s="60"/>
      <c r="G14" s="60"/>
      <c r="H14" s="61"/>
    </row>
    <row r="15" spans="2:9" s="14" customFormat="1" ht="56.1" customHeight="1">
      <c r="B15" s="38"/>
      <c r="C15" s="38"/>
      <c r="D15" s="62"/>
      <c r="E15" s="62"/>
      <c r="F15" s="62"/>
      <c r="G15" s="62"/>
      <c r="H15" s="63"/>
    </row>
  </sheetData>
  <mergeCells count="3">
    <mergeCell ref="B2:D2"/>
    <mergeCell ref="D14:H14"/>
    <mergeCell ref="D15:H15"/>
  </mergeCells>
  <phoneticPr fontId="21"/>
  <conditionalFormatting sqref="B4:G4">
    <cfRule type="expression" dxfId="3" priority="1">
      <formula>DAY(B4)&gt;8</formula>
    </cfRule>
  </conditionalFormatting>
  <conditionalFormatting sqref="B12:H12 B14:C14">
    <cfRule type="expression" dxfId="2" priority="2">
      <formula>AND(DAY(B12)&gt;=1,DAY(B12)&lt;=15)</formula>
    </cfRule>
  </conditionalFormatting>
  <dataValidations count="8">
    <dataValidation allowBlank="1" showInputMessage="1" showErrorMessage="1" prompt="Automātiski noteikta nedēļas diena" sqref="C3:H3" xr:uid="{00000000-0002-0000-0A00-000000000000}"/>
    <dataValidation allowBlank="1" showInputMessage="1" showErrorMessage="1" prompt="Novembra mēneša kalendārs" sqref="A1" xr:uid="{00000000-0002-0000-0A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A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A00-000003000000}"/>
    <dataValidation allowBlank="1" showInputMessage="1" showErrorMessage="1" prompt="Šī rinda un 7., 9., 11., 13. un 15. rinda ir šūnas, kur ievadīt piezīmes, kas saistītas ar kalendāra dienu iepriekšējā šūnā." sqref="B5" xr:uid="{00000000-0002-0000-0A00-000004000000}"/>
    <dataValidation allowBlank="1" showInputMessage="1" prompt="Šajā šūnā ievadiet mēneša piezīmes" sqref="D15:H15" xr:uid="{00000000-0002-0000-0A00-000005000000}"/>
    <dataValidation allowBlank="1" showInputMessage="1" prompt="Tālāk esošajā šūnā ievadiet mēneša piezīmes" sqref="D14:H14" xr:uid="{00000000-0002-0000-0A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A00-000007000000}"/>
  </dataValidations>
  <printOptions horizontalCentered="1"/>
  <pageMargins left="0.25" right="0.25" top="0.5" bottom="0.5" header="0.3" footer="0.3"/>
  <pageSetup paperSize="9" scale="93"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3" t="str">
        <f>"Decembris "&amp;KalendāraisGads</f>
        <v>Decembris 2025</v>
      </c>
      <c r="C2" s="43"/>
      <c r="D2" s="43"/>
      <c r="E2" s="2"/>
      <c r="F2" s="2"/>
      <c r="G2" s="2"/>
      <c r="H2" s="3"/>
    </row>
    <row r="3" spans="2:9" s="10" customFormat="1" ht="24" customHeight="1">
      <c r="B3" s="7" t="str">
        <f>NedēļasSākums</f>
        <v>pirmdiena</v>
      </c>
      <c r="C3" s="8" t="str">
        <f t="shared" ref="C3:H3" si="0">TEXT(C4,"dddd")</f>
        <v>otrdiena</v>
      </c>
      <c r="D3" s="8" t="str">
        <f t="shared" si="0"/>
        <v>trešdiena</v>
      </c>
      <c r="E3" s="8" t="str">
        <f t="shared" si="0"/>
        <v>ceturtdiena</v>
      </c>
      <c r="F3" s="8" t="str">
        <f t="shared" si="0"/>
        <v>piektdiena</v>
      </c>
      <c r="G3" s="8" t="str">
        <f t="shared" si="0"/>
        <v>sestdiena</v>
      </c>
      <c r="H3" s="9" t="str">
        <f t="shared" si="0"/>
        <v>svētdiena</v>
      </c>
    </row>
    <row r="4" spans="2:9" s="4" customFormat="1" ht="24" customHeight="1">
      <c r="B4" s="11">
        <f t="array" ref="B4:H4">DienasUnNedēļas+DATE(KalendāraisGads,12,1)-WEEKDAY(DATE(KalendāraisGads,12,1),(NedēļasSākums="Pirmdiena")+1)+1</f>
        <v>45992</v>
      </c>
      <c r="C4" s="11">
        <v>45993</v>
      </c>
      <c r="D4" s="11">
        <v>45994</v>
      </c>
      <c r="E4" s="11">
        <v>45995</v>
      </c>
      <c r="F4" s="11">
        <v>45996</v>
      </c>
      <c r="G4" s="11">
        <v>45997</v>
      </c>
      <c r="H4" s="12">
        <v>45998</v>
      </c>
    </row>
    <row r="5" spans="2:9" s="14" customFormat="1" ht="56.1" customHeight="1">
      <c r="B5" s="13"/>
      <c r="C5" s="13"/>
      <c r="D5" s="13"/>
      <c r="E5" s="13"/>
      <c r="F5" s="13"/>
      <c r="G5" s="13"/>
      <c r="H5" s="13"/>
    </row>
    <row r="6" spans="2:9" s="4" customFormat="1" ht="24" customHeight="1">
      <c r="B6" s="6">
        <f t="array" ref="B6:H6">DienasUnNedēļas+DATE(KalendāraisGads,12,1)-WEEKDAY(DATE(KalendāraisGads,12,1),(NedēļasSākums="Pirmdiena")+1)+8</f>
        <v>45999</v>
      </c>
      <c r="C6" s="6">
        <v>46000</v>
      </c>
      <c r="D6" s="6">
        <v>46001</v>
      </c>
      <c r="E6" s="6">
        <v>46002</v>
      </c>
      <c r="F6" s="6">
        <v>46003</v>
      </c>
      <c r="G6" s="6">
        <v>46004</v>
      </c>
      <c r="H6" s="6">
        <v>46005</v>
      </c>
    </row>
    <row r="7" spans="2:9" s="14" customFormat="1" ht="56.1" customHeight="1">
      <c r="B7" s="15"/>
      <c r="C7" s="15"/>
      <c r="D7" s="15"/>
      <c r="E7" s="15"/>
      <c r="F7" s="15"/>
      <c r="G7" s="15"/>
      <c r="H7" s="15"/>
    </row>
    <row r="8" spans="2:9" s="4" customFormat="1" ht="24" customHeight="1">
      <c r="B8" s="5">
        <f t="array" ref="B8:H8">DienasUnNedēļas+DATE(KalendāraisGads,12,1)-WEEKDAY(DATE(KalendāraisGads,12,1),(NedēļasSākums="Pirmdiena")+1)+15</f>
        <v>46006</v>
      </c>
      <c r="C8" s="5">
        <v>46007</v>
      </c>
      <c r="D8" s="5">
        <v>46008</v>
      </c>
      <c r="E8" s="5">
        <v>46009</v>
      </c>
      <c r="F8" s="5">
        <v>46010</v>
      </c>
      <c r="G8" s="5">
        <v>46011</v>
      </c>
      <c r="H8" s="5">
        <v>46012</v>
      </c>
    </row>
    <row r="9" spans="2:9" s="14" customFormat="1" ht="56.1" customHeight="1">
      <c r="B9" s="13"/>
      <c r="C9" s="13"/>
      <c r="D9" s="13"/>
      <c r="E9" s="13"/>
      <c r="F9" s="13"/>
      <c r="G9" s="13"/>
      <c r="H9" s="13"/>
    </row>
    <row r="10" spans="2:9" s="4" customFormat="1" ht="24" customHeight="1">
      <c r="B10" s="6">
        <f t="array" ref="B10:H10">DienasUnNedēļas+DATE(KalendāraisGads,12,1)-WEEKDAY(DATE(KalendāraisGads,12,1),(NedēļasSākums="Pirmdiena")+1)+22</f>
        <v>46013</v>
      </c>
      <c r="C10" s="6">
        <v>46014</v>
      </c>
      <c r="D10" s="6">
        <v>46015</v>
      </c>
      <c r="E10" s="6">
        <v>46016</v>
      </c>
      <c r="F10" s="6">
        <v>46017</v>
      </c>
      <c r="G10" s="6">
        <v>46018</v>
      </c>
      <c r="H10" s="6">
        <v>46019</v>
      </c>
    </row>
    <row r="11" spans="2:9" s="14" customFormat="1" ht="56.1" customHeight="1">
      <c r="B11" s="15"/>
      <c r="C11" s="15"/>
      <c r="D11" s="15"/>
      <c r="E11" s="15"/>
      <c r="F11" s="15"/>
      <c r="G11" s="15"/>
      <c r="H11" s="15"/>
    </row>
    <row r="12" spans="2:9" s="4" customFormat="1" ht="24" customHeight="1">
      <c r="B12" s="5">
        <f t="array" ref="B12:H12">DienasUnNedēļas+DATE(KalendāraisGads,12,1)-WEEKDAY(DATE(KalendāraisGads,12,1),(NedēļasSākums="Pirmdiena")+1)+29</f>
        <v>46020</v>
      </c>
      <c r="C12" s="5">
        <v>46021</v>
      </c>
      <c r="D12" s="5">
        <v>46022</v>
      </c>
      <c r="E12" s="5">
        <v>46023</v>
      </c>
      <c r="F12" s="5">
        <v>46024</v>
      </c>
      <c r="G12" s="5">
        <v>46025</v>
      </c>
      <c r="H12" s="5">
        <v>46026</v>
      </c>
    </row>
    <row r="13" spans="2:9" s="14" customFormat="1" ht="56.1" customHeight="1">
      <c r="B13" s="13"/>
      <c r="C13" s="13"/>
      <c r="D13" s="13"/>
      <c r="E13" s="13"/>
      <c r="F13" s="13"/>
      <c r="G13" s="13"/>
      <c r="H13" s="13"/>
    </row>
    <row r="14" spans="2:9" s="4" customFormat="1" ht="24" customHeight="1">
      <c r="B14" s="6">
        <f t="array" ref="B14:C14">DienasUnNedēļas+DATE(KalendāraisGads,12,1)-WEEKDAY(DATE(KalendāraisGads,12,1),(NedēļasSākums="Pirmdiena")+1)+36</f>
        <v>46027</v>
      </c>
      <c r="C14" s="6">
        <v>46028</v>
      </c>
      <c r="D14" s="44" t="s">
        <v>0</v>
      </c>
      <c r="E14" s="44"/>
      <c r="F14" s="44"/>
      <c r="G14" s="44"/>
      <c r="H14" s="45"/>
    </row>
    <row r="15" spans="2:9" s="14" customFormat="1" ht="56.1" customHeight="1">
      <c r="B15" s="15"/>
      <c r="C15" s="15"/>
      <c r="D15" s="46"/>
      <c r="E15" s="46"/>
      <c r="F15" s="46"/>
      <c r="G15" s="46"/>
      <c r="H15" s="47"/>
    </row>
  </sheetData>
  <mergeCells count="3">
    <mergeCell ref="B2:D2"/>
    <mergeCell ref="D14:H14"/>
    <mergeCell ref="D15:H15"/>
  </mergeCells>
  <phoneticPr fontId="21"/>
  <conditionalFormatting sqref="B4:G4">
    <cfRule type="expression" dxfId="1" priority="1">
      <formula>DAY(B4)&gt;8</formula>
    </cfRule>
  </conditionalFormatting>
  <conditionalFormatting sqref="B12:H12 B14:C14">
    <cfRule type="expression" dxfId="0" priority="2">
      <formula>AND(DAY(B12)&gt;=1,DAY(B12)&lt;=15)</formula>
    </cfRule>
  </conditionalFormatting>
  <dataValidations count="8">
    <dataValidation allowBlank="1" showInputMessage="1" showErrorMessage="1" prompt="Automātiski noteikta nedēļas diena" sqref="C3:H3" xr:uid="{00000000-0002-0000-0B00-000000000000}"/>
    <dataValidation allowBlank="1" showInputMessage="1" showErrorMessage="1" prompt="Decembra mēneša kalendārs" sqref="A1" xr:uid="{00000000-0002-0000-0B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B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B00-000003000000}"/>
    <dataValidation allowBlank="1" showInputMessage="1" prompt="Tālāk esošajā šūnā ievadiet mēneša piezīmes" sqref="D14:H14" xr:uid="{00000000-0002-0000-0B00-000004000000}"/>
    <dataValidation allowBlank="1" showInputMessage="1" prompt="Šajā šūnā ievadiet mēneša piezīmes" sqref="D15:H15" xr:uid="{00000000-0002-0000-0B00-000005000000}"/>
    <dataValidation allowBlank="1" showInputMessage="1" showErrorMessage="1" prompt="Šī rinda un 7., 9., 11., 13. un 15. rinda ir šūnas, kur ievadīt piezīmes, kas saistītas ar kalendāra dienu iepriekšējā šūnā." sqref="B5" xr:uid="{00000000-0002-0000-0B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B00-000007000000}"/>
  </dataValidations>
  <printOptions horizontalCentered="1"/>
  <pageMargins left="0.25" right="0.25" top="0.5" bottom="0.5" header="0.3" footer="0.3"/>
  <pageSetup paperSize="9" scale="93"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3" t="str">
        <f>"Februāris "&amp;KalendāraisGads</f>
        <v>Februāris 2025</v>
      </c>
      <c r="C2" s="43"/>
      <c r="D2" s="43"/>
      <c r="E2" s="2"/>
      <c r="F2" s="2"/>
      <c r="G2" s="2"/>
      <c r="H2" s="3"/>
    </row>
    <row r="3" spans="2:9" s="10" customFormat="1" ht="24" customHeight="1">
      <c r="B3" s="7" t="str">
        <f>NedēļasSākums</f>
        <v>pirmdiena</v>
      </c>
      <c r="C3" s="8" t="str">
        <f t="shared" ref="C3:H3" si="0">TEXT(C4,"dddd")</f>
        <v>otrdiena</v>
      </c>
      <c r="D3" s="8" t="str">
        <f t="shared" si="0"/>
        <v>trešdiena</v>
      </c>
      <c r="E3" s="8" t="str">
        <f t="shared" si="0"/>
        <v>ceturtdiena</v>
      </c>
      <c r="F3" s="8" t="str">
        <f t="shared" si="0"/>
        <v>piektdiena</v>
      </c>
      <c r="G3" s="8" t="str">
        <f t="shared" si="0"/>
        <v>sestdiena</v>
      </c>
      <c r="H3" s="9" t="str">
        <f t="shared" si="0"/>
        <v>svētdiena</v>
      </c>
    </row>
    <row r="4" spans="2:9" s="4" customFormat="1" ht="24" customHeight="1">
      <c r="B4" s="11">
        <f t="array" ref="B4:H4">DienasUnNedēļas+DATE(KalendāraisGads,2,1)-WEEKDAY(DATE(KalendāraisGads,2,1),(NedēļasSākums="Pirmdiena")+1)+1</f>
        <v>45684</v>
      </c>
      <c r="C4" s="11">
        <v>45685</v>
      </c>
      <c r="D4" s="11">
        <v>45686</v>
      </c>
      <c r="E4" s="11">
        <v>45687</v>
      </c>
      <c r="F4" s="11">
        <v>45688</v>
      </c>
      <c r="G4" s="11">
        <v>45689</v>
      </c>
      <c r="H4" s="12">
        <v>45690</v>
      </c>
    </row>
    <row r="5" spans="2:9" s="14" customFormat="1" ht="56.1" customHeight="1">
      <c r="B5" s="13"/>
      <c r="C5" s="13"/>
      <c r="D5" s="13"/>
      <c r="E5" s="13"/>
      <c r="F5" s="13"/>
      <c r="G5" s="13"/>
      <c r="H5" s="13"/>
    </row>
    <row r="6" spans="2:9" s="4" customFormat="1" ht="24" customHeight="1">
      <c r="B6" s="6">
        <f t="array" ref="B6:H6">DienasUnNedēļas+DATE(KalendāraisGads,2,1)-WEEKDAY(DATE(KalendāraisGads,2,1),(NedēļasSākums="Pirmdiena")+1)+8</f>
        <v>45691</v>
      </c>
      <c r="C6" s="6">
        <v>45692</v>
      </c>
      <c r="D6" s="6">
        <v>45693</v>
      </c>
      <c r="E6" s="6">
        <v>45694</v>
      </c>
      <c r="F6" s="6">
        <v>45695</v>
      </c>
      <c r="G6" s="6">
        <v>45696</v>
      </c>
      <c r="H6" s="6">
        <v>45697</v>
      </c>
    </row>
    <row r="7" spans="2:9" s="14" customFormat="1" ht="56.1" customHeight="1">
      <c r="B7" s="15"/>
      <c r="C7" s="15"/>
      <c r="D7" s="15"/>
      <c r="E7" s="15"/>
      <c r="F7" s="15"/>
      <c r="G7" s="15"/>
      <c r="H7" s="15"/>
    </row>
    <row r="8" spans="2:9" s="4" customFormat="1" ht="24" customHeight="1">
      <c r="B8" s="5">
        <f t="array" ref="B8:H8">DienasUnNedēļas+DATE(KalendāraisGads,2,1)-WEEKDAY(DATE(KalendāraisGads,2,1),(NedēļasSākums="Pirmdiena")+1)+15</f>
        <v>45698</v>
      </c>
      <c r="C8" s="5">
        <v>45699</v>
      </c>
      <c r="D8" s="5">
        <v>45700</v>
      </c>
      <c r="E8" s="5">
        <v>45701</v>
      </c>
      <c r="F8" s="5">
        <v>45702</v>
      </c>
      <c r="G8" s="5">
        <v>45703</v>
      </c>
      <c r="H8" s="5">
        <v>45704</v>
      </c>
    </row>
    <row r="9" spans="2:9" s="14" customFormat="1" ht="56.1" customHeight="1">
      <c r="B9" s="13"/>
      <c r="C9" s="13"/>
      <c r="D9" s="13"/>
      <c r="E9" s="13"/>
      <c r="F9" s="13"/>
      <c r="G9" s="13"/>
      <c r="H9" s="13"/>
    </row>
    <row r="10" spans="2:9" s="4" customFormat="1" ht="24" customHeight="1">
      <c r="B10" s="6">
        <f t="array" ref="B10:H10">DienasUnNedēļas+DATE(KalendāraisGads,2,1)-WEEKDAY(DATE(KalendāraisGads,2,1),(NedēļasSākums="Pirmdiena")+1)+22</f>
        <v>45705</v>
      </c>
      <c r="C10" s="6">
        <v>45706</v>
      </c>
      <c r="D10" s="6">
        <v>45707</v>
      </c>
      <c r="E10" s="6">
        <v>45708</v>
      </c>
      <c r="F10" s="6">
        <v>45709</v>
      </c>
      <c r="G10" s="6">
        <v>45710</v>
      </c>
      <c r="H10" s="6">
        <v>45711</v>
      </c>
    </row>
    <row r="11" spans="2:9" s="14" customFormat="1" ht="56.1" customHeight="1">
      <c r="B11" s="15"/>
      <c r="C11" s="15"/>
      <c r="D11" s="15"/>
      <c r="E11" s="15"/>
      <c r="F11" s="15"/>
      <c r="G11" s="15"/>
      <c r="H11" s="15"/>
    </row>
    <row r="12" spans="2:9" s="4" customFormat="1" ht="24" customHeight="1">
      <c r="B12" s="5">
        <f t="array" ref="B12:H12">DienasUnNedēļas+DATE(KalendāraisGads,2,1)-WEEKDAY(DATE(KalendāraisGads,2,1),(NedēļasSākums="Pirmdiena")+1)+29</f>
        <v>45712</v>
      </c>
      <c r="C12" s="5">
        <v>45713</v>
      </c>
      <c r="D12" s="5">
        <v>45714</v>
      </c>
      <c r="E12" s="5">
        <v>45715</v>
      </c>
      <c r="F12" s="5">
        <v>45716</v>
      </c>
      <c r="G12" s="5">
        <v>45717</v>
      </c>
      <c r="H12" s="5">
        <v>45718</v>
      </c>
    </row>
    <row r="13" spans="2:9" s="14" customFormat="1" ht="56.1" customHeight="1">
      <c r="B13" s="13"/>
      <c r="C13" s="13"/>
      <c r="D13" s="13"/>
      <c r="E13" s="13"/>
      <c r="F13" s="13"/>
      <c r="G13" s="13"/>
      <c r="H13" s="13"/>
    </row>
    <row r="14" spans="2:9" s="4" customFormat="1" ht="24" customHeight="1">
      <c r="B14" s="6">
        <f t="array" ref="B14:C14">DienasUnNedēļas+DATE(KalendāraisGads,2,1)-WEEKDAY(DATE(KalendāraisGads,2,1),(NedēļasSākums="Pirmdiena")+1)+36</f>
        <v>45719</v>
      </c>
      <c r="C14" s="6">
        <v>45720</v>
      </c>
      <c r="D14" s="44" t="s">
        <v>0</v>
      </c>
      <c r="E14" s="44"/>
      <c r="F14" s="44"/>
      <c r="G14" s="44"/>
      <c r="H14" s="45"/>
    </row>
    <row r="15" spans="2:9" s="14" customFormat="1" ht="56.1" customHeight="1">
      <c r="B15" s="15"/>
      <c r="C15" s="15"/>
      <c r="D15" s="46"/>
      <c r="E15" s="46"/>
      <c r="F15" s="46"/>
      <c r="G15" s="46"/>
      <c r="H15" s="47"/>
    </row>
  </sheetData>
  <mergeCells count="3">
    <mergeCell ref="B2:D2"/>
    <mergeCell ref="D14:H14"/>
    <mergeCell ref="D15:H15"/>
  </mergeCells>
  <phoneticPr fontId="21"/>
  <conditionalFormatting sqref="B4:G4">
    <cfRule type="expression" dxfId="21" priority="1">
      <formula>DAY(B4)&gt;8</formula>
    </cfRule>
  </conditionalFormatting>
  <conditionalFormatting sqref="B12:H12 B14:C14">
    <cfRule type="expression" dxfId="20" priority="2">
      <formula>AND(DAY(B12)&gt;=1,DAY(B12)&lt;=15)</formula>
    </cfRule>
  </conditionalFormatting>
  <dataValidations count="8">
    <dataValidation allowBlank="1" showInputMessage="1" showErrorMessage="1" prompt="Automātiski noteikta nedēļas diena" sqref="C3:H3" xr:uid="{00000000-0002-0000-01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100-000001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100-000002000000}"/>
    <dataValidation allowBlank="1" showInputMessage="1" showErrorMessage="1" prompt="Februāra mēneša kalendārs" sqref="A1" xr:uid="{00000000-0002-0000-0100-000003000000}"/>
    <dataValidation allowBlank="1" showInputMessage="1" prompt="Tālāk esošajā šūnā ievadiet mēneša piezīmes" sqref="D14:H14" xr:uid="{00000000-0002-0000-0100-000004000000}"/>
    <dataValidation allowBlank="1" showInputMessage="1" prompt="Šajā šūnā ievadiet mēneša piezīmes" sqref="D15:H15" xr:uid="{00000000-0002-0000-0100-000005000000}"/>
    <dataValidation allowBlank="1" showInputMessage="1" showErrorMessage="1" prompt="Šī rinda un 7., 9., 11., 13. un 15. rinda ir šūnas, kur ievadīt piezīmes, kas saistītas ar kalendāra dienu iepriekšējā šūnā." sqref="B5" xr:uid="{00000000-0002-0000-01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100-000007000000}"/>
  </dataValidations>
  <printOptions horizontalCentered="1"/>
  <pageMargins left="0.25" right="0.25" top="0.5" bottom="0.5" header="0.3" footer="0.3"/>
  <pageSetup paperSize="9" scale="93"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"Marts "&amp;KalendāraisGads</f>
        <v>Marts 2025</v>
      </c>
      <c r="C2" s="49"/>
      <c r="D2" s="49"/>
      <c r="E2" s="2"/>
      <c r="F2" s="2"/>
      <c r="G2" s="2"/>
      <c r="H2" s="3"/>
    </row>
    <row r="3" spans="2:9" s="10" customFormat="1" ht="24" customHeight="1">
      <c r="B3" s="21" t="str">
        <f>NedēļasSākums</f>
        <v>pirmdiena</v>
      </c>
      <c r="C3" s="22" t="str">
        <f t="shared" ref="C3:H3" si="0">TEXT(C4,"dddd")</f>
        <v>otrdiena</v>
      </c>
      <c r="D3" s="22" t="str">
        <f t="shared" si="0"/>
        <v>trešdiena</v>
      </c>
      <c r="E3" s="22" t="str">
        <f t="shared" si="0"/>
        <v>ceturtdiena</v>
      </c>
      <c r="F3" s="22" t="str">
        <f t="shared" si="0"/>
        <v>piektdiena</v>
      </c>
      <c r="G3" s="22" t="str">
        <f t="shared" si="0"/>
        <v>sestdiena</v>
      </c>
      <c r="H3" s="23" t="str">
        <f t="shared" si="0"/>
        <v>svētdiena</v>
      </c>
    </row>
    <row r="4" spans="2:9" s="4" customFormat="1" ht="24" customHeight="1">
      <c r="B4" s="24">
        <f t="array" ref="B4:H4">DienasUnNedēļas+DATE(KalendāraisGads,3,1)-WEEKDAY(DATE(KalendāraisGads,3,1),(NedēļasSākums="Pirmdiena")+1)+1</f>
        <v>45712</v>
      </c>
      <c r="C4" s="24">
        <v>45713</v>
      </c>
      <c r="D4" s="24">
        <v>45714</v>
      </c>
      <c r="E4" s="24">
        <v>45715</v>
      </c>
      <c r="F4" s="24">
        <v>45716</v>
      </c>
      <c r="G4" s="24">
        <v>45717</v>
      </c>
      <c r="H4" s="24">
        <v>45718</v>
      </c>
    </row>
    <row r="5" spans="2:9" s="14" customFormat="1" ht="56.1" customHeight="1">
      <c r="B5" s="26"/>
      <c r="C5" s="26"/>
      <c r="D5" s="26"/>
      <c r="E5" s="26"/>
      <c r="F5" s="26"/>
      <c r="G5" s="26"/>
      <c r="H5" s="26"/>
    </row>
    <row r="6" spans="2:9" s="4" customFormat="1" ht="24" customHeight="1">
      <c r="B6" s="27">
        <f t="array" ref="B6:H6">DienasUnNedēļas+DATE(KalendāraisGads,3,1)-WEEKDAY(DATE(KalendāraisGads,3,1),(NedēļasSākums="Pirmdiena")+1)+8</f>
        <v>45719</v>
      </c>
      <c r="C6" s="27">
        <v>45720</v>
      </c>
      <c r="D6" s="27">
        <v>45721</v>
      </c>
      <c r="E6" s="27">
        <v>45722</v>
      </c>
      <c r="F6" s="27">
        <v>45723</v>
      </c>
      <c r="G6" s="27">
        <v>45724</v>
      </c>
      <c r="H6" s="27">
        <v>45725</v>
      </c>
    </row>
    <row r="7" spans="2:9" s="14" customFormat="1" ht="56.1" customHeight="1">
      <c r="B7" s="25"/>
      <c r="C7" s="25"/>
      <c r="D7" s="25"/>
      <c r="E7" s="25"/>
      <c r="F7" s="25"/>
      <c r="G7" s="25"/>
      <c r="H7" s="25"/>
    </row>
    <row r="8" spans="2:9" s="4" customFormat="1" ht="24" customHeight="1">
      <c r="B8" s="28">
        <f t="array" ref="B8:H8">DienasUnNedēļas+DATE(KalendāraisGads,3,1)-WEEKDAY(DATE(KalendāraisGads,3,1),(NedēļasSākums="Pirmdiena")+1)+15</f>
        <v>45726</v>
      </c>
      <c r="C8" s="28">
        <v>45727</v>
      </c>
      <c r="D8" s="28">
        <v>45728</v>
      </c>
      <c r="E8" s="28">
        <v>45729</v>
      </c>
      <c r="F8" s="28">
        <v>45730</v>
      </c>
      <c r="G8" s="28">
        <v>45731</v>
      </c>
      <c r="H8" s="28">
        <v>45732</v>
      </c>
    </row>
    <row r="9" spans="2:9" s="14" customFormat="1" ht="56.1" customHeight="1">
      <c r="B9" s="26"/>
      <c r="C9" s="26"/>
      <c r="D9" s="26"/>
      <c r="E9" s="26"/>
      <c r="F9" s="26"/>
      <c r="G9" s="26"/>
      <c r="H9" s="26"/>
    </row>
    <row r="10" spans="2:9" s="4" customFormat="1" ht="24" customHeight="1">
      <c r="B10" s="27">
        <f t="array" ref="B10:H10">DienasUnNedēļas+DATE(KalendāraisGads,3,1)-WEEKDAY(DATE(KalendāraisGads,3,1),(NedēļasSākums="Pirmdiena")+1)+22</f>
        <v>45733</v>
      </c>
      <c r="C10" s="27">
        <v>45734</v>
      </c>
      <c r="D10" s="27">
        <v>45735</v>
      </c>
      <c r="E10" s="27">
        <v>45736</v>
      </c>
      <c r="F10" s="27">
        <v>45737</v>
      </c>
      <c r="G10" s="27">
        <v>45738</v>
      </c>
      <c r="H10" s="27">
        <v>45739</v>
      </c>
    </row>
    <row r="11" spans="2:9" s="14" customFormat="1" ht="56.1" customHeight="1">
      <c r="B11" s="25"/>
      <c r="C11" s="25"/>
      <c r="D11" s="25"/>
      <c r="E11" s="25"/>
      <c r="F11" s="25"/>
      <c r="G11" s="25"/>
      <c r="H11" s="25"/>
    </row>
    <row r="12" spans="2:9" s="4" customFormat="1" ht="24" customHeight="1">
      <c r="B12" s="28">
        <f t="array" ref="B12:H12">DienasUnNedēļas+DATE(KalendāraisGads,3,1)-WEEKDAY(DATE(KalendāraisGads,3,1),(NedēļasSākums="Pirmdiena")+1)+29</f>
        <v>45740</v>
      </c>
      <c r="C12" s="28">
        <v>45741</v>
      </c>
      <c r="D12" s="28">
        <v>45742</v>
      </c>
      <c r="E12" s="28">
        <v>45743</v>
      </c>
      <c r="F12" s="28">
        <v>45744</v>
      </c>
      <c r="G12" s="28">
        <v>45745</v>
      </c>
      <c r="H12" s="28">
        <v>45746</v>
      </c>
    </row>
    <row r="13" spans="2:9" s="14" customFormat="1" ht="56.1" customHeight="1">
      <c r="B13" s="26"/>
      <c r="C13" s="26"/>
      <c r="D13" s="26"/>
      <c r="E13" s="26"/>
      <c r="F13" s="26"/>
      <c r="G13" s="26"/>
      <c r="H13" s="26"/>
    </row>
    <row r="14" spans="2:9" s="4" customFormat="1" ht="24" customHeight="1">
      <c r="B14" s="27">
        <f t="array" ref="B14:C14">DienasUnNedēļas+DATE(KalendāraisGads,3,1)-WEEKDAY(DATE(KalendāraisGads,3,1),(NedēļasSākums="Pirmdiena")+1)+36</f>
        <v>45747</v>
      </c>
      <c r="C14" s="27">
        <v>45748</v>
      </c>
      <c r="D14" s="50" t="s">
        <v>0</v>
      </c>
      <c r="E14" s="50"/>
      <c r="F14" s="50"/>
      <c r="G14" s="50"/>
      <c r="H14" s="51"/>
    </row>
    <row r="15" spans="2:9" s="14" customFormat="1" ht="56.1" customHeight="1">
      <c r="B15" s="25"/>
      <c r="C15" s="25"/>
      <c r="D15" s="52"/>
      <c r="E15" s="52"/>
      <c r="F15" s="52"/>
      <c r="G15" s="52"/>
      <c r="H15" s="53"/>
    </row>
  </sheetData>
  <mergeCells count="3">
    <mergeCell ref="B2:D2"/>
    <mergeCell ref="D14:H14"/>
    <mergeCell ref="D15:H15"/>
  </mergeCells>
  <phoneticPr fontId="21"/>
  <conditionalFormatting sqref="B4:G4">
    <cfRule type="expression" dxfId="19" priority="1">
      <formula>DAY(B4)&gt;8</formula>
    </cfRule>
  </conditionalFormatting>
  <conditionalFormatting sqref="B12:H12 B14:C14">
    <cfRule type="expression" dxfId="18" priority="2">
      <formula>AND(DAY(B12)&gt;=1,DAY(B12)&lt;=15)</formula>
    </cfRule>
  </conditionalFormatting>
  <dataValidations count="8">
    <dataValidation allowBlank="1" showInputMessage="1" showErrorMessage="1" prompt="Marta mēneša kalendārs" sqref="A1" xr:uid="{00000000-0002-0000-02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200-000001000000}"/>
    <dataValidation allowBlank="1" showInputMessage="1" showErrorMessage="1" prompt="Automātiski noteikta nedēļas diena" sqref="C3:H3" xr:uid="{00000000-0002-0000-02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200-000003000000}"/>
    <dataValidation allowBlank="1" showInputMessage="1" showErrorMessage="1" prompt="Šī rinda un 7., 9., 11., 13. un 15. rinda ir šūnas, kur ievadīt piezīmes, kas saistītas ar kalendāra dienu iepriekšējā šūnā." sqref="B5" xr:uid="{00000000-0002-0000-0200-000004000000}"/>
    <dataValidation allowBlank="1" showInputMessage="1" prompt="Šajā šūnā ievadiet mēneša piezīmes" sqref="D15:H15" xr:uid="{00000000-0002-0000-0200-000005000000}"/>
    <dataValidation allowBlank="1" showInputMessage="1" prompt="Tālāk esošajā šūnā ievadiet mēneša piezīmes" sqref="D14:H14" xr:uid="{00000000-0002-0000-02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200-000007000000}"/>
  </dataValidations>
  <printOptions horizontalCentered="1"/>
  <pageMargins left="0.25" right="0.25" top="0.5" bottom="0.5" header="0.3" footer="0.3"/>
  <pageSetup paperSize="9" scale="93"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topLeftCell="A5" zoomScale="64" zoomScaleNormal="64" workbookViewId="0">
      <selection activeCell="D15" sqref="D15:H15"/>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"Aprīlis "&amp;KalendāraisGads</f>
        <v>Aprīlis 2025</v>
      </c>
      <c r="C2" s="49"/>
      <c r="D2" s="49"/>
      <c r="E2" s="2"/>
      <c r="F2" s="2"/>
      <c r="G2" s="42" t="s">
        <v>8</v>
      </c>
      <c r="H2" s="3"/>
    </row>
    <row r="3" spans="2:9" s="10" customFormat="1" ht="24" customHeight="1">
      <c r="B3" s="21" t="str">
        <f>NedēļasSākums</f>
        <v>pirmdiena</v>
      </c>
      <c r="C3" s="22" t="str">
        <f t="shared" ref="C3:H3" si="0">TEXT(C4,"dddd")</f>
        <v>otrdiena</v>
      </c>
      <c r="D3" s="22" t="str">
        <f t="shared" si="0"/>
        <v>trešdiena</v>
      </c>
      <c r="E3" s="22" t="str">
        <f t="shared" si="0"/>
        <v>ceturtdiena</v>
      </c>
      <c r="F3" s="22" t="str">
        <f t="shared" si="0"/>
        <v>piektdiena</v>
      </c>
      <c r="G3" s="22" t="str">
        <f t="shared" si="0"/>
        <v>sestdiena</v>
      </c>
      <c r="H3" s="23" t="str">
        <f t="shared" si="0"/>
        <v>svētdiena</v>
      </c>
    </row>
    <row r="4" spans="2:9" s="4" customFormat="1" ht="24" customHeight="1">
      <c r="B4" s="24">
        <f t="array" ref="B4:H4">DienasUnNedēļas+DATE(KalendāraisGads,4,1)-WEEKDAY(DATE(KalendāraisGads,4,1),(NedēļasSākums="Pirmdiena")+1)+1</f>
        <v>45747</v>
      </c>
      <c r="C4" s="24">
        <v>45748</v>
      </c>
      <c r="D4" s="24">
        <v>45749</v>
      </c>
      <c r="E4" s="24">
        <v>45750</v>
      </c>
      <c r="F4" s="24">
        <v>45751</v>
      </c>
      <c r="G4" s="24">
        <v>45752</v>
      </c>
      <c r="H4" s="24">
        <v>45753</v>
      </c>
    </row>
    <row r="5" spans="2:9" s="14" customFormat="1" ht="56.1" customHeight="1">
      <c r="B5" s="26"/>
      <c r="C5" s="26"/>
      <c r="D5" s="26"/>
      <c r="E5" s="26"/>
      <c r="F5" s="26"/>
      <c r="G5" s="26"/>
      <c r="H5" s="26"/>
    </row>
    <row r="6" spans="2:9" s="4" customFormat="1" ht="24" customHeight="1">
      <c r="B6" s="27">
        <f t="array" ref="B6:H6">DienasUnNedēļas+DATE(KalendāraisGads,4,1)-WEEKDAY(DATE(KalendāraisGads,4,1),(NedēļasSākums="Pirmdiena")+1)+8</f>
        <v>45754</v>
      </c>
      <c r="C6" s="27">
        <v>45755</v>
      </c>
      <c r="D6" s="27">
        <v>45756</v>
      </c>
      <c r="E6" s="27">
        <v>45757</v>
      </c>
      <c r="F6" s="27">
        <v>45758</v>
      </c>
      <c r="G6" s="27">
        <v>45759</v>
      </c>
      <c r="H6" s="27">
        <v>45760</v>
      </c>
    </row>
    <row r="7" spans="2:9" s="14" customFormat="1" ht="56.1" customHeight="1">
      <c r="B7" s="25"/>
      <c r="C7" s="25"/>
      <c r="D7" s="25"/>
      <c r="E7" s="25"/>
      <c r="F7" s="25"/>
      <c r="G7" s="25"/>
      <c r="H7" s="25"/>
    </row>
    <row r="8" spans="2:9" s="4" customFormat="1" ht="24" customHeight="1">
      <c r="B8" s="28">
        <f t="array" ref="B8:H8">DienasUnNedēļas+DATE(KalendāraisGads,4,1)-WEEKDAY(DATE(KalendāraisGads,4,1),(NedēļasSākums="Pirmdiena")+1)+15</f>
        <v>45761</v>
      </c>
      <c r="C8" s="28">
        <v>45762</v>
      </c>
      <c r="D8" s="28">
        <v>45763</v>
      </c>
      <c r="E8" s="28">
        <v>45764</v>
      </c>
      <c r="F8" s="28">
        <v>45765</v>
      </c>
      <c r="G8" s="28">
        <v>45766</v>
      </c>
      <c r="H8" s="28">
        <v>45767</v>
      </c>
    </row>
    <row r="9" spans="2:9" s="14" customFormat="1" ht="56.1" customHeight="1">
      <c r="B9" s="26"/>
      <c r="C9" s="26"/>
      <c r="D9" s="26" t="s">
        <v>7</v>
      </c>
      <c r="E9" s="26"/>
      <c r="F9" s="26"/>
      <c r="G9" s="26"/>
      <c r="H9" s="26"/>
    </row>
    <row r="10" spans="2:9" s="4" customFormat="1" ht="24" customHeight="1">
      <c r="B10" s="27">
        <f t="array" ref="B10:H10">DienasUnNedēļas+DATE(KalendāraisGads,4,1)-WEEKDAY(DATE(KalendāraisGads,4,1),(NedēļasSākums="Pirmdiena")+1)+22</f>
        <v>45768</v>
      </c>
      <c r="C10" s="27">
        <v>45769</v>
      </c>
      <c r="D10" s="27">
        <v>45770</v>
      </c>
      <c r="E10" s="27">
        <v>45771</v>
      </c>
      <c r="F10" s="27">
        <v>45772</v>
      </c>
      <c r="G10" s="27">
        <v>45773</v>
      </c>
      <c r="H10" s="27">
        <v>45774</v>
      </c>
    </row>
    <row r="11" spans="2:9" s="14" customFormat="1" ht="56.1" customHeight="1">
      <c r="B11" s="25"/>
      <c r="C11" s="25"/>
      <c r="D11" s="64" t="s">
        <v>7</v>
      </c>
      <c r="E11" s="25"/>
      <c r="F11" s="25"/>
      <c r="G11" s="25"/>
      <c r="H11" s="25"/>
    </row>
    <row r="12" spans="2:9" s="4" customFormat="1" ht="24" customHeight="1">
      <c r="B12" s="28">
        <f t="array" ref="B12:H12">DienasUnNedēļas+DATE(KalendāraisGads,4,1)-WEEKDAY(DATE(KalendāraisGads,4,1),(NedēļasSākums="Pirmdiena")+1)+29</f>
        <v>45775</v>
      </c>
      <c r="C12" s="28">
        <v>45776</v>
      </c>
      <c r="D12" s="28">
        <v>45777</v>
      </c>
      <c r="E12" s="28">
        <v>45778</v>
      </c>
      <c r="F12" s="28">
        <v>45779</v>
      </c>
      <c r="G12" s="28">
        <v>45780</v>
      </c>
      <c r="H12" s="28">
        <v>45781</v>
      </c>
    </row>
    <row r="13" spans="2:9" s="14" customFormat="1" ht="56.1" customHeight="1">
      <c r="B13" s="26"/>
      <c r="C13" s="26"/>
      <c r="D13" s="26" t="s">
        <v>7</v>
      </c>
      <c r="E13" s="26"/>
      <c r="F13" s="26"/>
      <c r="G13" s="26"/>
      <c r="H13" s="26"/>
    </row>
    <row r="14" spans="2:9" s="4" customFormat="1" ht="24" customHeight="1">
      <c r="B14" s="27">
        <f t="array" ref="B14:C14">DienasUnNedēļas+DATE(KalendāraisGads,4,1)-WEEKDAY(DATE(KalendāraisGads,4,1),(NedēļasSākums="Pirmdiena")+1)+36</f>
        <v>45782</v>
      </c>
      <c r="C14" s="27">
        <v>45783</v>
      </c>
      <c r="D14" s="50" t="s">
        <v>0</v>
      </c>
      <c r="E14" s="50"/>
      <c r="F14" s="50"/>
      <c r="G14" s="50"/>
      <c r="H14" s="51"/>
    </row>
    <row r="15" spans="2:9" s="14" customFormat="1" ht="56.1" customHeight="1">
      <c r="B15" s="25"/>
      <c r="C15" s="25"/>
      <c r="D15" s="52"/>
      <c r="E15" s="52"/>
      <c r="F15" s="52"/>
      <c r="G15" s="52"/>
      <c r="H15" s="53"/>
    </row>
  </sheetData>
  <mergeCells count="3">
    <mergeCell ref="B2:D2"/>
    <mergeCell ref="D14:H14"/>
    <mergeCell ref="D15:H15"/>
  </mergeCells>
  <phoneticPr fontId="21"/>
  <conditionalFormatting sqref="B4:G4">
    <cfRule type="expression" dxfId="17" priority="1">
      <formula>DAY(B4)&gt;8</formula>
    </cfRule>
  </conditionalFormatting>
  <conditionalFormatting sqref="B12:H12 B14:C14">
    <cfRule type="expression" dxfId="16" priority="2">
      <formula>AND(DAY(B12)&gt;=1,DAY(B12)&lt;=15)</formula>
    </cfRule>
  </conditionalFormatting>
  <dataValidations count="8">
    <dataValidation allowBlank="1" showInputMessage="1" showErrorMessage="1" prompt="Automātiski noteikta nedēļas diena" sqref="C3:H3" xr:uid="{00000000-0002-0000-03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300-000001000000}"/>
    <dataValidation allowBlank="1" showInputMessage="1" showErrorMessage="1" prompt="Aprīļa mēneša kalendārs" sqref="A1" xr:uid="{00000000-0002-0000-03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300-000003000000}"/>
    <dataValidation allowBlank="1" showInputMessage="1" prompt="Tālāk esošajā šūnā ievadiet mēneša piezīmes" sqref="D14:H14" xr:uid="{00000000-0002-0000-0300-000004000000}"/>
    <dataValidation allowBlank="1" showInputMessage="1" prompt="Šajā šūnā ievadiet mēneša piezīmes" sqref="D15:H15" xr:uid="{00000000-0002-0000-0300-000005000000}"/>
    <dataValidation allowBlank="1" showInputMessage="1" showErrorMessage="1" prompt="Šī rinda un 7., 9., 11., 13. un 15. rinda ir šūnas, kur ievadīt piezīmes, kas saistītas ar kalendāra dienu iepriekšējā šūnā." sqref="B5" xr:uid="{00000000-0002-0000-03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300-000007000000}"/>
  </dataValidations>
  <printOptions horizontalCentered="1"/>
  <pageMargins left="0.25" right="0.25" top="0.5" bottom="0.5" header="0.3" footer="0.3"/>
  <pageSetup paperSize="9" scale="93"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tabSelected="1" topLeftCell="A5" zoomScale="64" zoomScaleNormal="64" workbookViewId="0">
      <selection activeCell="G13" sqref="G1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"Maijs "&amp;KalendāraisGads</f>
        <v>Maijs 2025</v>
      </c>
      <c r="C2" s="49"/>
      <c r="D2" s="49"/>
      <c r="H2" s="42" t="s">
        <v>8</v>
      </c>
    </row>
    <row r="3" spans="2:9" s="10" customFormat="1" ht="24" customHeight="1">
      <c r="B3" s="21" t="str">
        <f>NedēļasSākums</f>
        <v>pirmdiena</v>
      </c>
      <c r="C3" s="22" t="str">
        <f t="shared" ref="C3:H3" si="0">TEXT(C4,"dddd")</f>
        <v>otrdiena</v>
      </c>
      <c r="D3" s="22" t="str">
        <f t="shared" si="0"/>
        <v>trešdiena</v>
      </c>
      <c r="E3" s="22" t="str">
        <f t="shared" si="0"/>
        <v>ceturtdiena</v>
      </c>
      <c r="F3" s="22" t="str">
        <f t="shared" si="0"/>
        <v>piektdiena</v>
      </c>
      <c r="G3" s="22" t="str">
        <f t="shared" si="0"/>
        <v>sestdiena</v>
      </c>
      <c r="H3" s="23" t="str">
        <f t="shared" si="0"/>
        <v>svētdiena</v>
      </c>
    </row>
    <row r="4" spans="2:9" s="4" customFormat="1" ht="24" customHeight="1">
      <c r="B4" s="24">
        <f t="array" ref="B4:H4">DienasUnNedēļas+DATE(KalendāraisGads,5,1)-WEEKDAY(DATE(KalendāraisGads,5,1),(NedēļasSākums="Pirmdiena")+1)+1</f>
        <v>45775</v>
      </c>
      <c r="C4" s="24">
        <v>45776</v>
      </c>
      <c r="D4" s="24">
        <v>45777</v>
      </c>
      <c r="E4" s="24">
        <v>45778</v>
      </c>
      <c r="F4" s="24">
        <v>45779</v>
      </c>
      <c r="G4" s="24">
        <v>45780</v>
      </c>
      <c r="H4" s="24">
        <v>45781</v>
      </c>
    </row>
    <row r="5" spans="2:9" s="14" customFormat="1" ht="56.1" customHeight="1">
      <c r="B5" s="26"/>
      <c r="C5" s="26"/>
      <c r="D5" s="26"/>
      <c r="E5" s="26"/>
      <c r="F5" s="26"/>
      <c r="G5" s="26"/>
      <c r="H5" s="26"/>
    </row>
    <row r="6" spans="2:9" s="4" customFormat="1" ht="24" customHeight="1">
      <c r="B6" s="27">
        <f t="array" ref="B6:H6">DienasUnNedēļas+DATE(KalendāraisGads,5,1)-WEEKDAY(DATE(KalendāraisGads,5,1),(NedēļasSākums="Pirmdiena")+1)+8</f>
        <v>45782</v>
      </c>
      <c r="C6" s="27">
        <v>45783</v>
      </c>
      <c r="D6" s="27">
        <v>45784</v>
      </c>
      <c r="E6" s="27">
        <v>45785</v>
      </c>
      <c r="F6" s="27">
        <v>45786</v>
      </c>
      <c r="G6" s="27">
        <v>45787</v>
      </c>
      <c r="H6" s="27">
        <v>45788</v>
      </c>
    </row>
    <row r="7" spans="2:9" s="14" customFormat="1" ht="56.1" customHeight="1">
      <c r="B7" s="25"/>
      <c r="C7" s="25"/>
      <c r="D7" s="25" t="s">
        <v>7</v>
      </c>
      <c r="E7" s="25"/>
      <c r="F7" s="25"/>
      <c r="G7" s="65" t="s">
        <v>9</v>
      </c>
      <c r="H7" s="25"/>
    </row>
    <row r="8" spans="2:9" s="4" customFormat="1" ht="24" customHeight="1">
      <c r="B8" s="28">
        <f t="array" ref="B8:H8">DienasUnNedēļas+DATE(KalendāraisGads,5,1)-WEEKDAY(DATE(KalendāraisGads,5,1),(NedēļasSākums="Pirmdiena")+1)+15</f>
        <v>45789</v>
      </c>
      <c r="C8" s="28">
        <v>45790</v>
      </c>
      <c r="D8" s="28">
        <v>45791</v>
      </c>
      <c r="E8" s="28">
        <v>45792</v>
      </c>
      <c r="F8" s="28">
        <v>45793</v>
      </c>
      <c r="G8" s="28">
        <v>45794</v>
      </c>
      <c r="H8" s="28">
        <v>45795</v>
      </c>
    </row>
    <row r="9" spans="2:9" s="14" customFormat="1" ht="56.1" customHeight="1">
      <c r="B9" s="26"/>
      <c r="C9" s="26"/>
      <c r="D9" s="26" t="s">
        <v>7</v>
      </c>
      <c r="E9" s="26"/>
      <c r="F9" s="26"/>
      <c r="G9" s="26" t="s">
        <v>10</v>
      </c>
      <c r="H9" s="26"/>
    </row>
    <row r="10" spans="2:9" s="4" customFormat="1" ht="24" customHeight="1">
      <c r="B10" s="27">
        <f t="array" ref="B10:H10">DienasUnNedēļas+DATE(KalendāraisGads,5,1)-WEEKDAY(DATE(KalendāraisGads,5,1),(NedēļasSākums="Pirmdiena")+1)+22</f>
        <v>45796</v>
      </c>
      <c r="C10" s="27">
        <v>45797</v>
      </c>
      <c r="D10" s="27">
        <v>45798</v>
      </c>
      <c r="E10" s="27">
        <v>45799</v>
      </c>
      <c r="F10" s="27">
        <v>45800</v>
      </c>
      <c r="G10" s="27">
        <v>45801</v>
      </c>
      <c r="H10" s="27">
        <v>45802</v>
      </c>
    </row>
    <row r="11" spans="2:9" s="14" customFormat="1" ht="56.1" customHeight="1">
      <c r="B11" s="25"/>
      <c r="C11" s="25"/>
      <c r="D11" s="25" t="s">
        <v>7</v>
      </c>
      <c r="E11" s="25"/>
      <c r="F11" s="25"/>
      <c r="G11" s="25" t="s">
        <v>10</v>
      </c>
      <c r="H11" s="25"/>
    </row>
    <row r="12" spans="2:9" s="4" customFormat="1" ht="24" customHeight="1">
      <c r="B12" s="28">
        <f t="array" ref="B12:H12">DienasUnNedēļas+DATE(KalendāraisGads,5,1)-WEEKDAY(DATE(KalendāraisGads,5,1),(NedēļasSākums="Pirmdiena")+1)+29</f>
        <v>45803</v>
      </c>
      <c r="C12" s="28">
        <v>45804</v>
      </c>
      <c r="D12" s="28">
        <v>45805</v>
      </c>
      <c r="E12" s="28">
        <v>45806</v>
      </c>
      <c r="F12" s="28">
        <v>45807</v>
      </c>
      <c r="G12" s="28">
        <v>45808</v>
      </c>
      <c r="H12" s="28">
        <v>45809</v>
      </c>
    </row>
    <row r="13" spans="2:9" s="14" customFormat="1" ht="56.1" customHeight="1">
      <c r="B13" s="26"/>
      <c r="C13" s="26"/>
      <c r="D13" s="26" t="s">
        <v>7</v>
      </c>
      <c r="E13" s="26"/>
      <c r="F13" s="26"/>
      <c r="G13" s="26"/>
      <c r="H13" s="26"/>
    </row>
    <row r="14" spans="2:9" s="4" customFormat="1" ht="24" customHeight="1">
      <c r="B14" s="27">
        <f t="array" ref="B14:C14">DienasUnNedēļas+DATE(KalendāraisGads,5,1)-WEEKDAY(DATE(KalendāraisGads,5,1),(NedēļasSākums="Pirmdiena")+1)+36</f>
        <v>45810</v>
      </c>
      <c r="C14" s="27">
        <v>45811</v>
      </c>
      <c r="D14" s="50" t="s">
        <v>0</v>
      </c>
      <c r="E14" s="50"/>
      <c r="F14" s="50"/>
      <c r="G14" s="50"/>
      <c r="H14" s="51"/>
    </row>
    <row r="15" spans="2:9" s="14" customFormat="1" ht="56.1" customHeight="1">
      <c r="B15" s="25"/>
      <c r="C15" s="25"/>
      <c r="D15" s="52"/>
      <c r="E15" s="52"/>
      <c r="F15" s="52"/>
      <c r="G15" s="52"/>
      <c r="H15" s="53"/>
    </row>
  </sheetData>
  <mergeCells count="3">
    <mergeCell ref="B2:D2"/>
    <mergeCell ref="D14:H14"/>
    <mergeCell ref="D15:H15"/>
  </mergeCells>
  <phoneticPr fontId="21"/>
  <conditionalFormatting sqref="B4:G4">
    <cfRule type="expression" dxfId="15" priority="1">
      <formula>DAY(B4)&gt;8</formula>
    </cfRule>
  </conditionalFormatting>
  <conditionalFormatting sqref="B12:H12 B14:C14">
    <cfRule type="expression" dxfId="14" priority="2">
      <formula>AND(DAY(B12)&gt;=1,DAY(B12)&lt;=15)</formula>
    </cfRule>
  </conditionalFormatting>
  <dataValidations count="8">
    <dataValidation allowBlank="1" showInputMessage="1" showErrorMessage="1" prompt="Automātiski noteikta nedēļas diena" sqref="C3:H3" xr:uid="{00000000-0002-0000-04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400-000001000000}"/>
    <dataValidation allowBlank="1" showInputMessage="1" showErrorMessage="1" prompt="Maija mēneša kalendārs" sqref="A1" xr:uid="{00000000-0002-0000-04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400-000003000000}"/>
    <dataValidation allowBlank="1" showInputMessage="1" showErrorMessage="1" prompt="Šī rinda un 7., 9., 11., 13. un 15. rinda ir šūnas, kur ievadīt piezīmes, kas saistītas ar kalendāra dienu iepriekšējā šūnā." sqref="B5" xr:uid="{00000000-0002-0000-0400-000004000000}"/>
    <dataValidation allowBlank="1" showInputMessage="1" prompt="Šajā šūnā ievadiet mēneša piezīmes" sqref="D15:H15" xr:uid="{00000000-0002-0000-0400-000005000000}"/>
    <dataValidation allowBlank="1" showInputMessage="1" prompt="Tālāk esošajā šūnā ievadiet mēneša piezīmes" sqref="D14:H14" xr:uid="{00000000-0002-0000-04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400-000007000000}"/>
  </dataValidations>
  <printOptions horizontalCentered="1"/>
  <pageMargins left="0.25" right="0.25" top="0.5" bottom="0.5" header="0.3" footer="0.3"/>
  <pageSetup paperSize="9" scale="93" orientation="landscape" r:id="rId1"/>
  <headerFooter differentFirst="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topLeftCell="A2"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4" t="str">
        <f>"Jūnijs "&amp;KalendāraisGads</f>
        <v>Jūnijs 2025</v>
      </c>
      <c r="C2" s="54"/>
      <c r="D2" s="54"/>
      <c r="E2" s="2"/>
      <c r="F2" s="2"/>
      <c r="G2" s="2"/>
      <c r="H2" s="3"/>
    </row>
    <row r="3" spans="2:9" s="10" customFormat="1" ht="24" customHeight="1">
      <c r="B3" s="29" t="str">
        <f>NedēļasSākums</f>
        <v>pirmdiena</v>
      </c>
      <c r="C3" s="30" t="str">
        <f t="shared" ref="C3:H3" si="0">TEXT(C4,"dddd")</f>
        <v>otrdiena</v>
      </c>
      <c r="D3" s="30" t="str">
        <f t="shared" si="0"/>
        <v>trešdiena</v>
      </c>
      <c r="E3" s="30" t="str">
        <f t="shared" si="0"/>
        <v>ceturtdiena</v>
      </c>
      <c r="F3" s="30" t="str">
        <f t="shared" si="0"/>
        <v>piektdiena</v>
      </c>
      <c r="G3" s="30" t="str">
        <f t="shared" si="0"/>
        <v>sestdiena</v>
      </c>
      <c r="H3" s="31" t="str">
        <f t="shared" si="0"/>
        <v>svētdiena</v>
      </c>
    </row>
    <row r="4" spans="2:9" s="4" customFormat="1" ht="24" customHeight="1">
      <c r="B4" s="32">
        <f t="array" ref="B4:H4">DienasUnNedēļas+DATE(KalendāraisGads,6,1)-WEEKDAY(DATE(KalendāraisGads,6,1),(NedēļasSākums="Pirmdiena")+1)+1</f>
        <v>45803</v>
      </c>
      <c r="C4" s="32">
        <v>45804</v>
      </c>
      <c r="D4" s="32">
        <v>45805</v>
      </c>
      <c r="E4" s="32">
        <v>45806</v>
      </c>
      <c r="F4" s="32">
        <v>45807</v>
      </c>
      <c r="G4" s="32">
        <v>45808</v>
      </c>
      <c r="H4" s="32">
        <v>45809</v>
      </c>
    </row>
    <row r="5" spans="2:9" s="14" customFormat="1" ht="56.1" customHeight="1">
      <c r="B5" s="34"/>
      <c r="C5" s="34"/>
      <c r="D5" s="34"/>
      <c r="E5" s="34"/>
      <c r="F5" s="34"/>
      <c r="G5" s="34"/>
      <c r="H5" s="34"/>
    </row>
    <row r="6" spans="2:9" s="4" customFormat="1" ht="24" customHeight="1">
      <c r="B6" s="35">
        <f t="array" ref="B6:H6">DienasUnNedēļas+DATE(KalendāraisGads,6,1)-WEEKDAY(DATE(KalendāraisGads,6,1),(NedēļasSākums="Pirmdiena")+1)+8</f>
        <v>45810</v>
      </c>
      <c r="C6" s="35">
        <v>45811</v>
      </c>
      <c r="D6" s="35">
        <v>45812</v>
      </c>
      <c r="E6" s="35">
        <v>45813</v>
      </c>
      <c r="F6" s="35">
        <v>45814</v>
      </c>
      <c r="G6" s="35">
        <v>45815</v>
      </c>
      <c r="H6" s="35">
        <v>45816</v>
      </c>
    </row>
    <row r="7" spans="2:9" s="14" customFormat="1" ht="56.1" customHeight="1">
      <c r="B7" s="33"/>
      <c r="C7" s="33"/>
      <c r="D7" s="33"/>
      <c r="E7" s="33"/>
      <c r="F7" s="33"/>
      <c r="G7" s="33"/>
      <c r="H7" s="33"/>
    </row>
    <row r="8" spans="2:9" s="4" customFormat="1" ht="24" customHeight="1">
      <c r="B8" s="36">
        <f t="array" ref="B8:H8">DienasUnNedēļas+DATE(KalendāraisGads,6,1)-WEEKDAY(DATE(KalendāraisGads,6,1),(NedēļasSākums="Pirmdiena")+1)+15</f>
        <v>45817</v>
      </c>
      <c r="C8" s="36">
        <v>45818</v>
      </c>
      <c r="D8" s="36">
        <v>45819</v>
      </c>
      <c r="E8" s="36">
        <v>45820</v>
      </c>
      <c r="F8" s="36">
        <v>45821</v>
      </c>
      <c r="G8" s="36">
        <v>45822</v>
      </c>
      <c r="H8" s="36">
        <v>45823</v>
      </c>
    </row>
    <row r="9" spans="2:9" s="14" customFormat="1" ht="56.1" customHeight="1">
      <c r="B9" s="34"/>
      <c r="C9" s="34"/>
      <c r="D9" s="34"/>
      <c r="E9" s="34"/>
      <c r="F9" s="34"/>
      <c r="G9" s="34"/>
      <c r="H9" s="34"/>
    </row>
    <row r="10" spans="2:9" s="4" customFormat="1" ht="24" customHeight="1">
      <c r="B10" s="35">
        <f t="array" ref="B10:H10">DienasUnNedēļas+DATE(KalendāraisGads,6,1)-WEEKDAY(DATE(KalendāraisGads,6,1),(NedēļasSākums="Pirmdiena")+1)+22</f>
        <v>45824</v>
      </c>
      <c r="C10" s="35">
        <v>45825</v>
      </c>
      <c r="D10" s="35">
        <v>45826</v>
      </c>
      <c r="E10" s="35">
        <v>45827</v>
      </c>
      <c r="F10" s="35">
        <v>45828</v>
      </c>
      <c r="G10" s="35">
        <v>45829</v>
      </c>
      <c r="H10" s="35">
        <v>45830</v>
      </c>
    </row>
    <row r="11" spans="2:9" s="14" customFormat="1" ht="56.1" customHeight="1">
      <c r="B11" s="33"/>
      <c r="C11" s="33"/>
      <c r="D11" s="33"/>
      <c r="E11" s="33"/>
      <c r="F11" s="33"/>
      <c r="G11" s="33"/>
      <c r="H11" s="33"/>
    </row>
    <row r="12" spans="2:9" s="4" customFormat="1" ht="24" customHeight="1">
      <c r="B12" s="36">
        <f t="array" ref="B12:H12">DienasUnNedēļas+DATE(KalendāraisGads,6,1)-WEEKDAY(DATE(KalendāraisGads,6,1),(NedēļasSākums="Pirmdiena")+1)+29</f>
        <v>45831</v>
      </c>
      <c r="C12" s="36">
        <v>45832</v>
      </c>
      <c r="D12" s="36">
        <v>45833</v>
      </c>
      <c r="E12" s="36">
        <v>45834</v>
      </c>
      <c r="F12" s="36">
        <v>45835</v>
      </c>
      <c r="G12" s="36">
        <v>45836</v>
      </c>
      <c r="H12" s="36">
        <v>45837</v>
      </c>
    </row>
    <row r="13" spans="2:9" s="14" customFormat="1" ht="56.1" customHeight="1">
      <c r="B13" s="34"/>
      <c r="C13" s="34"/>
      <c r="D13" s="34"/>
      <c r="E13" s="34"/>
      <c r="F13" s="34"/>
      <c r="G13" s="34"/>
      <c r="H13" s="34"/>
    </row>
    <row r="14" spans="2:9" s="4" customFormat="1" ht="24" customHeight="1">
      <c r="B14" s="35">
        <f t="array" ref="B14:C14">DienasUnNedēļas+DATE(KalendāraisGads,6,1)-WEEKDAY(DATE(KalendāraisGads,6,1),(NedēļasSākums="Pirmdiena")+1)+36</f>
        <v>45838</v>
      </c>
      <c r="C14" s="35">
        <v>45839</v>
      </c>
      <c r="D14" s="55" t="s">
        <v>0</v>
      </c>
      <c r="E14" s="55"/>
      <c r="F14" s="55"/>
      <c r="G14" s="55"/>
      <c r="H14" s="56"/>
    </row>
    <row r="15" spans="2:9" s="14" customFormat="1" ht="56.1" customHeight="1">
      <c r="B15" s="33"/>
      <c r="C15" s="33"/>
      <c r="D15" s="57"/>
      <c r="E15" s="57"/>
      <c r="F15" s="57"/>
      <c r="G15" s="57"/>
      <c r="H15" s="58"/>
    </row>
  </sheetData>
  <mergeCells count="3">
    <mergeCell ref="B2:D2"/>
    <mergeCell ref="D14:H14"/>
    <mergeCell ref="D15:H15"/>
  </mergeCells>
  <phoneticPr fontId="21"/>
  <conditionalFormatting sqref="B4:G4">
    <cfRule type="expression" dxfId="13" priority="1">
      <formula>DAY(B4)&gt;8</formula>
    </cfRule>
  </conditionalFormatting>
  <conditionalFormatting sqref="B12:H12 B14:C14">
    <cfRule type="expression" dxfId="12" priority="2">
      <formula>AND(DAY(B12)&gt;=1,DAY(B12)&lt;=15)</formula>
    </cfRule>
  </conditionalFormatting>
  <dataValidations count="8">
    <dataValidation allowBlank="1" showInputMessage="1" showErrorMessage="1" prompt="Automātiski noteikta nedēļas diena" sqref="C3:H3" xr:uid="{00000000-0002-0000-0500-000000000000}"/>
    <dataValidation allowBlank="1" showInputMessage="1" showErrorMessage="1" prompt="Jūnija mēneša kalendārs" sqref="A1" xr:uid="{00000000-0002-0000-05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5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500-000003000000}"/>
    <dataValidation allowBlank="1" showInputMessage="1" prompt="Tālāk esošajā šūnā ievadiet mēneša piezīmes" sqref="D14:H14" xr:uid="{00000000-0002-0000-0500-000004000000}"/>
    <dataValidation allowBlank="1" showInputMessage="1" prompt="Šajā šūnā ievadiet mēneša piezīmes" sqref="D15:H15" xr:uid="{00000000-0002-0000-0500-000005000000}"/>
    <dataValidation allowBlank="1" showInputMessage="1" showErrorMessage="1" prompt="Šī rinda un 7., 9., 11., 13. un 15. rinda ir šūnas, kur ievadīt piezīmes, kas saistītas ar kalendāra dienu iepriekšējā šūnā." sqref="B5" xr:uid="{00000000-0002-0000-05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500-000007000000}"/>
  </dataValidations>
  <printOptions horizontalCentered="1"/>
  <pageMargins left="0.25" right="0.25" top="0.5" bottom="0.5" header="0.3" footer="0.3"/>
  <pageSetup paperSize="9" scale="93"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4" t="str">
        <f>"Jūlijs "&amp;KalendāraisGads</f>
        <v>Jūlijs 2025</v>
      </c>
      <c r="C2" s="54"/>
      <c r="D2" s="54"/>
      <c r="E2" s="2"/>
      <c r="F2" s="2"/>
      <c r="G2" s="2"/>
      <c r="H2" s="3"/>
    </row>
    <row r="3" spans="2:9" s="10" customFormat="1" ht="24" customHeight="1">
      <c r="B3" s="29" t="str">
        <f>NedēļasSākums</f>
        <v>pirmdiena</v>
      </c>
      <c r="C3" s="30" t="str">
        <f t="shared" ref="C3:H3" si="0">TEXT(C4,"dddd")</f>
        <v>otrdiena</v>
      </c>
      <c r="D3" s="30" t="str">
        <f t="shared" si="0"/>
        <v>trešdiena</v>
      </c>
      <c r="E3" s="30" t="str">
        <f t="shared" si="0"/>
        <v>ceturtdiena</v>
      </c>
      <c r="F3" s="30" t="str">
        <f t="shared" si="0"/>
        <v>piektdiena</v>
      </c>
      <c r="G3" s="30" t="str">
        <f t="shared" si="0"/>
        <v>sestdiena</v>
      </c>
      <c r="H3" s="31" t="str">
        <f t="shared" si="0"/>
        <v>svētdiena</v>
      </c>
    </row>
    <row r="4" spans="2:9" s="4" customFormat="1" ht="24" customHeight="1">
      <c r="B4" s="32">
        <f t="array" ref="B4:H4">DienasUnNedēļas+DATE(KalendāraisGads,7,1)-WEEKDAY(DATE(KalendāraisGads,7,1),(NedēļasSākums="Pirmdiena")+1)+1</f>
        <v>45838</v>
      </c>
      <c r="C4" s="32">
        <v>45839</v>
      </c>
      <c r="D4" s="32">
        <v>45840</v>
      </c>
      <c r="E4" s="32">
        <v>45841</v>
      </c>
      <c r="F4" s="32">
        <v>45842</v>
      </c>
      <c r="G4" s="32">
        <v>45843</v>
      </c>
      <c r="H4" s="32">
        <v>45844</v>
      </c>
    </row>
    <row r="5" spans="2:9" s="14" customFormat="1" ht="56.1" customHeight="1">
      <c r="B5" s="34"/>
      <c r="C5" s="34"/>
      <c r="D5" s="34"/>
      <c r="E5" s="34"/>
      <c r="F5" s="34"/>
      <c r="G5" s="34"/>
      <c r="H5" s="34"/>
    </row>
    <row r="6" spans="2:9" s="4" customFormat="1" ht="24" customHeight="1">
      <c r="B6" s="35">
        <f t="array" ref="B6:H6">DienasUnNedēļas+DATE(KalendāraisGads,7,1)-WEEKDAY(DATE(KalendāraisGads,7,1),(NedēļasSākums="Pirmdiena")+1)+8</f>
        <v>45845</v>
      </c>
      <c r="C6" s="35">
        <v>45846</v>
      </c>
      <c r="D6" s="35">
        <v>45847</v>
      </c>
      <c r="E6" s="35">
        <v>45848</v>
      </c>
      <c r="F6" s="35">
        <v>45849</v>
      </c>
      <c r="G6" s="35">
        <v>45850</v>
      </c>
      <c r="H6" s="35">
        <v>45851</v>
      </c>
    </row>
    <row r="7" spans="2:9" s="14" customFormat="1" ht="56.1" customHeight="1">
      <c r="B7" s="33"/>
      <c r="C7" s="33"/>
      <c r="D7" s="33"/>
      <c r="E7" s="33"/>
      <c r="F7" s="33"/>
      <c r="G7" s="33"/>
      <c r="H7" s="33"/>
    </row>
    <row r="8" spans="2:9" s="4" customFormat="1" ht="24" customHeight="1">
      <c r="B8" s="36">
        <f t="array" ref="B8:H8">DienasUnNedēļas+DATE(KalendāraisGads,7,1)-WEEKDAY(DATE(KalendāraisGads,7,1),(NedēļasSākums="Pirmdiena")+1)+15</f>
        <v>45852</v>
      </c>
      <c r="C8" s="36">
        <v>45853</v>
      </c>
      <c r="D8" s="36">
        <v>45854</v>
      </c>
      <c r="E8" s="36">
        <v>45855</v>
      </c>
      <c r="F8" s="36">
        <v>45856</v>
      </c>
      <c r="G8" s="36">
        <v>45857</v>
      </c>
      <c r="H8" s="36">
        <v>45858</v>
      </c>
    </row>
    <row r="9" spans="2:9" s="14" customFormat="1" ht="56.1" customHeight="1">
      <c r="B9" s="34"/>
      <c r="C9" s="34"/>
      <c r="D9" s="34"/>
      <c r="E9" s="34"/>
      <c r="F9" s="34"/>
      <c r="G9" s="34"/>
      <c r="H9" s="34"/>
    </row>
    <row r="10" spans="2:9" s="4" customFormat="1" ht="24" customHeight="1">
      <c r="B10" s="35">
        <f t="array" ref="B10:H10">DienasUnNedēļas+DATE(KalendāraisGads,7,1)-WEEKDAY(DATE(KalendāraisGads,7,1),(NedēļasSākums="Pirmdiena")+1)+22</f>
        <v>45859</v>
      </c>
      <c r="C10" s="35">
        <v>45860</v>
      </c>
      <c r="D10" s="35">
        <v>45861</v>
      </c>
      <c r="E10" s="35">
        <v>45862</v>
      </c>
      <c r="F10" s="35">
        <v>45863</v>
      </c>
      <c r="G10" s="35">
        <v>45864</v>
      </c>
      <c r="H10" s="35">
        <v>45865</v>
      </c>
    </row>
    <row r="11" spans="2:9" s="14" customFormat="1" ht="56.1" customHeight="1">
      <c r="B11" s="33"/>
      <c r="C11" s="33"/>
      <c r="D11" s="33"/>
      <c r="E11" s="33"/>
      <c r="F11" s="33"/>
      <c r="G11" s="33"/>
      <c r="H11" s="33"/>
    </row>
    <row r="12" spans="2:9" s="4" customFormat="1" ht="24" customHeight="1">
      <c r="B12" s="36">
        <f t="array" ref="B12:H12">DienasUnNedēļas+DATE(KalendāraisGads,7,1)-WEEKDAY(DATE(KalendāraisGads,7,1),(NedēļasSākums="Pirmdiena")+1)+29</f>
        <v>45866</v>
      </c>
      <c r="C12" s="36">
        <v>45867</v>
      </c>
      <c r="D12" s="36">
        <v>45868</v>
      </c>
      <c r="E12" s="36">
        <v>45869</v>
      </c>
      <c r="F12" s="36">
        <v>45870</v>
      </c>
      <c r="G12" s="36">
        <v>45871</v>
      </c>
      <c r="H12" s="36">
        <v>45872</v>
      </c>
    </row>
    <row r="13" spans="2:9" s="14" customFormat="1" ht="56.1" customHeight="1">
      <c r="B13" s="34"/>
      <c r="C13" s="34"/>
      <c r="D13" s="34"/>
      <c r="E13" s="34"/>
      <c r="F13" s="34"/>
      <c r="G13" s="34"/>
      <c r="H13" s="34"/>
    </row>
    <row r="14" spans="2:9" s="4" customFormat="1" ht="24" customHeight="1">
      <c r="B14" s="35">
        <f t="array" ref="B14:C14">DienasUnNedēļas+DATE(KalendāraisGads,7,1)-WEEKDAY(DATE(KalendāraisGads,7,1),(NedēļasSākums="Pirmdiena")+1)+36</f>
        <v>45873</v>
      </c>
      <c r="C14" s="35">
        <v>45874</v>
      </c>
      <c r="D14" s="55" t="s">
        <v>0</v>
      </c>
      <c r="E14" s="55"/>
      <c r="F14" s="55"/>
      <c r="G14" s="55"/>
      <c r="H14" s="56"/>
    </row>
    <row r="15" spans="2:9" s="14" customFormat="1" ht="56.1" customHeight="1">
      <c r="B15" s="33"/>
      <c r="C15" s="33"/>
      <c r="D15" s="57"/>
      <c r="E15" s="57"/>
      <c r="F15" s="57"/>
      <c r="G15" s="57"/>
      <c r="H15" s="58"/>
    </row>
  </sheetData>
  <mergeCells count="3">
    <mergeCell ref="B2:D2"/>
    <mergeCell ref="D14:H14"/>
    <mergeCell ref="D15:H15"/>
  </mergeCells>
  <phoneticPr fontId="21"/>
  <conditionalFormatting sqref="B4:G4">
    <cfRule type="expression" dxfId="11" priority="1">
      <formula>DAY(B4)&gt;8</formula>
    </cfRule>
  </conditionalFormatting>
  <conditionalFormatting sqref="B12:H12 B14:C14">
    <cfRule type="expression" dxfId="10" priority="2">
      <formula>AND(DAY(B12)&gt;=1,DAY(B12)&lt;=15)</formula>
    </cfRule>
  </conditionalFormatting>
  <dataValidations count="8">
    <dataValidation allowBlank="1" showInputMessage="1" showErrorMessage="1" prompt="Automātiski noteikta nedēļas diena" sqref="C3:H3" xr:uid="{00000000-0002-0000-0600-000000000000}"/>
    <dataValidation allowBlank="1" showInputMessage="1" showErrorMessage="1" prompt="Jūlija mēneša kalendārs" sqref="A1" xr:uid="{00000000-0002-0000-06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6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600-000003000000}"/>
    <dataValidation allowBlank="1" showInputMessage="1" showErrorMessage="1" prompt="Šī rinda un 7., 9., 11., 13. un 15. rinda ir šūnas, kur ievadīt piezīmes, kas saistītas ar kalendāra dienu iepriekšējā šūnā." sqref="B5" xr:uid="{00000000-0002-0000-0600-000004000000}"/>
    <dataValidation allowBlank="1" showInputMessage="1" prompt="Šajā šūnā ievadiet mēneša piezīmes" sqref="D15:H15" xr:uid="{00000000-0002-0000-0600-000005000000}"/>
    <dataValidation allowBlank="1" showInputMessage="1" prompt="Tālāk esošajā šūnā ievadiet mēneša piezīmes" sqref="D14:H14" xr:uid="{00000000-0002-0000-06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600-000007000000}"/>
  </dataValidations>
  <printOptions horizontalCentered="1"/>
  <pageMargins left="0.25" right="0.25" top="0.5" bottom="0.5" header="0.3" footer="0.3"/>
  <pageSetup paperSize="9" scale="93"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4" t="str">
        <f>"Augusts "&amp;KalendāraisGads</f>
        <v>Augusts 2025</v>
      </c>
      <c r="C2" s="54"/>
      <c r="D2" s="54"/>
      <c r="E2" s="2"/>
      <c r="F2" s="2"/>
      <c r="G2" s="2"/>
      <c r="H2" s="3"/>
    </row>
    <row r="3" spans="2:9" s="10" customFormat="1" ht="24" customHeight="1">
      <c r="B3" s="29" t="str">
        <f>NedēļasSākums</f>
        <v>pirmdiena</v>
      </c>
      <c r="C3" s="30" t="str">
        <f t="shared" ref="C3:H3" si="0">TEXT(C4,"dddd")</f>
        <v>otrdiena</v>
      </c>
      <c r="D3" s="30" t="str">
        <f t="shared" si="0"/>
        <v>trešdiena</v>
      </c>
      <c r="E3" s="30" t="str">
        <f t="shared" si="0"/>
        <v>ceturtdiena</v>
      </c>
      <c r="F3" s="30" t="str">
        <f t="shared" si="0"/>
        <v>piektdiena</v>
      </c>
      <c r="G3" s="30" t="str">
        <f t="shared" si="0"/>
        <v>sestdiena</v>
      </c>
      <c r="H3" s="31" t="str">
        <f t="shared" si="0"/>
        <v>svētdiena</v>
      </c>
    </row>
    <row r="4" spans="2:9" s="4" customFormat="1" ht="24" customHeight="1">
      <c r="B4" s="32">
        <f t="array" ref="B4:H4">DienasUnNedēļas+DATE(KalendāraisGads,8,1)-WEEKDAY(DATE(KalendāraisGads,8,1),(NedēļasSākums="Pirmdiena")+1)+1</f>
        <v>45866</v>
      </c>
      <c r="C4" s="32">
        <v>45867</v>
      </c>
      <c r="D4" s="32">
        <v>45868</v>
      </c>
      <c r="E4" s="32">
        <v>45869</v>
      </c>
      <c r="F4" s="32">
        <v>45870</v>
      </c>
      <c r="G4" s="32">
        <v>45871</v>
      </c>
      <c r="H4" s="32">
        <v>45872</v>
      </c>
    </row>
    <row r="5" spans="2:9" s="14" customFormat="1" ht="56.1" customHeight="1">
      <c r="B5" s="34"/>
      <c r="C5" s="34"/>
      <c r="D5" s="34"/>
      <c r="E5" s="34"/>
      <c r="F5" s="34"/>
      <c r="G5" s="34"/>
      <c r="H5" s="34"/>
    </row>
    <row r="6" spans="2:9" s="4" customFormat="1" ht="24" customHeight="1">
      <c r="B6" s="35">
        <f t="array" ref="B6:H6">DienasUnNedēļas+DATE(KalendāraisGads,8,1)-WEEKDAY(DATE(KalendāraisGads,8,1),(NedēļasSākums="Pirmdiena")+1)+8</f>
        <v>45873</v>
      </c>
      <c r="C6" s="35">
        <v>45874</v>
      </c>
      <c r="D6" s="35">
        <v>45875</v>
      </c>
      <c r="E6" s="35">
        <v>45876</v>
      </c>
      <c r="F6" s="35">
        <v>45877</v>
      </c>
      <c r="G6" s="35">
        <v>45878</v>
      </c>
      <c r="H6" s="35">
        <v>45879</v>
      </c>
    </row>
    <row r="7" spans="2:9" s="14" customFormat="1" ht="56.1" customHeight="1">
      <c r="B7" s="33"/>
      <c r="C7" s="33"/>
      <c r="D7" s="33"/>
      <c r="E7" s="33"/>
      <c r="F7" s="33"/>
      <c r="G7" s="33"/>
      <c r="H7" s="33"/>
    </row>
    <row r="8" spans="2:9" s="4" customFormat="1" ht="24" customHeight="1">
      <c r="B8" s="36">
        <f t="array" ref="B8:H8">DienasUnNedēļas+DATE(KalendāraisGads,8,1)-WEEKDAY(DATE(KalendāraisGads,8,1),(NedēļasSākums="Pirmdiena")+1)+15</f>
        <v>45880</v>
      </c>
      <c r="C8" s="36">
        <v>45881</v>
      </c>
      <c r="D8" s="36">
        <v>45882</v>
      </c>
      <c r="E8" s="36">
        <v>45883</v>
      </c>
      <c r="F8" s="36">
        <v>45884</v>
      </c>
      <c r="G8" s="36">
        <v>45885</v>
      </c>
      <c r="H8" s="36">
        <v>45886</v>
      </c>
    </row>
    <row r="9" spans="2:9" s="14" customFormat="1" ht="56.1" customHeight="1">
      <c r="B9" s="34"/>
      <c r="C9" s="34"/>
      <c r="D9" s="34"/>
      <c r="E9" s="34"/>
      <c r="F9" s="34"/>
      <c r="G9" s="34"/>
      <c r="H9" s="34"/>
    </row>
    <row r="10" spans="2:9" s="4" customFormat="1" ht="24" customHeight="1">
      <c r="B10" s="35">
        <f t="array" ref="B10:H10">DienasUnNedēļas+DATE(KalendāraisGads,8,1)-WEEKDAY(DATE(KalendāraisGads,8,1),(NedēļasSākums="Pirmdiena")+1)+22</f>
        <v>45887</v>
      </c>
      <c r="C10" s="35">
        <v>45888</v>
      </c>
      <c r="D10" s="35">
        <v>45889</v>
      </c>
      <c r="E10" s="35">
        <v>45890</v>
      </c>
      <c r="F10" s="35">
        <v>45891</v>
      </c>
      <c r="G10" s="35">
        <v>45892</v>
      </c>
      <c r="H10" s="35">
        <v>45893</v>
      </c>
    </row>
    <row r="11" spans="2:9" s="14" customFormat="1" ht="56.1" customHeight="1">
      <c r="B11" s="33"/>
      <c r="C11" s="33"/>
      <c r="D11" s="33"/>
      <c r="E11" s="33"/>
      <c r="F11" s="33"/>
      <c r="G11" s="33"/>
      <c r="H11" s="33"/>
    </row>
    <row r="12" spans="2:9" s="4" customFormat="1" ht="24" customHeight="1">
      <c r="B12" s="36">
        <f t="array" ref="B12:H12">DienasUnNedēļas+DATE(KalendāraisGads,8,1)-WEEKDAY(DATE(KalendāraisGads,8,1),(NedēļasSākums="Pirmdiena")+1)+29</f>
        <v>45894</v>
      </c>
      <c r="C12" s="36">
        <v>45895</v>
      </c>
      <c r="D12" s="36">
        <v>45896</v>
      </c>
      <c r="E12" s="36">
        <v>45897</v>
      </c>
      <c r="F12" s="36">
        <v>45898</v>
      </c>
      <c r="G12" s="36">
        <v>45899</v>
      </c>
      <c r="H12" s="36">
        <v>45900</v>
      </c>
    </row>
    <row r="13" spans="2:9" s="14" customFormat="1" ht="56.1" customHeight="1">
      <c r="B13" s="34"/>
      <c r="C13" s="34"/>
      <c r="D13" s="34"/>
      <c r="E13" s="34"/>
      <c r="F13" s="34"/>
      <c r="G13" s="34"/>
      <c r="H13" s="34"/>
    </row>
    <row r="14" spans="2:9" s="4" customFormat="1" ht="24" customHeight="1">
      <c r="B14" s="35">
        <f t="array" ref="B14:C14">DienasUnNedēļas+DATE(KalendāraisGads,8,1)-WEEKDAY(DATE(KalendāraisGads,8,1),(NedēļasSākums="Pirmdiena")+1)+36</f>
        <v>45901</v>
      </c>
      <c r="C14" s="35">
        <v>45902</v>
      </c>
      <c r="D14" s="55" t="s">
        <v>0</v>
      </c>
      <c r="E14" s="55"/>
      <c r="F14" s="55"/>
      <c r="G14" s="55"/>
      <c r="H14" s="56"/>
    </row>
    <row r="15" spans="2:9" s="14" customFormat="1" ht="56.1" customHeight="1">
      <c r="B15" s="33"/>
      <c r="C15" s="33"/>
      <c r="D15" s="57"/>
      <c r="E15" s="57"/>
      <c r="F15" s="57"/>
      <c r="G15" s="57"/>
      <c r="H15" s="58"/>
    </row>
  </sheetData>
  <mergeCells count="3">
    <mergeCell ref="B2:D2"/>
    <mergeCell ref="D14:H14"/>
    <mergeCell ref="D15:H15"/>
  </mergeCells>
  <phoneticPr fontId="21"/>
  <conditionalFormatting sqref="B4:G4">
    <cfRule type="expression" dxfId="9" priority="1">
      <formula>DAY(B4)&gt;8</formula>
    </cfRule>
  </conditionalFormatting>
  <conditionalFormatting sqref="B12:H12 B14:C14">
    <cfRule type="expression" dxfId="8" priority="2">
      <formula>AND(DAY(B12)&gt;=1,DAY(B12)&lt;=15)</formula>
    </cfRule>
  </conditionalFormatting>
  <dataValidations count="8">
    <dataValidation allowBlank="1" showInputMessage="1" showErrorMessage="1" prompt="Automātiski noteikta nedēļas diena" sqref="C3:H3" xr:uid="{00000000-0002-0000-07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700-000001000000}"/>
    <dataValidation allowBlank="1" showInputMessage="1" showErrorMessage="1" prompt="Augusta mēneša kalendārs" sqref="A1" xr:uid="{00000000-0002-0000-07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700-000003000000}"/>
    <dataValidation allowBlank="1" showInputMessage="1" prompt="Tālāk esošajā šūnā ievadiet mēneša piezīmes" sqref="D14:H14" xr:uid="{00000000-0002-0000-0700-000004000000}"/>
    <dataValidation allowBlank="1" showInputMessage="1" prompt="Šajā šūnā ievadiet mēneša piezīmes" sqref="D15:H15" xr:uid="{00000000-0002-0000-0700-000005000000}"/>
    <dataValidation allowBlank="1" showInputMessage="1" showErrorMessage="1" prompt="Šī rinda un 7., 9., 11., 13. un 15. rinda ir šūnas, kur ievadīt piezīmes, kas saistītas ar kalendāra dienu iepriekšējā šūnā." sqref="B5" xr:uid="{00000000-0002-0000-07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700-000007000000}"/>
  </dataValidations>
  <printOptions horizontalCentered="1"/>
  <pageMargins left="0.25" right="0.25" top="0.5" bottom="0.5" header="0.3" footer="0.3"/>
  <pageSetup paperSize="9" scale="93"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9" t="str">
        <f>"Septembris "&amp;KalendāraisGads</f>
        <v>Septembris 2025</v>
      </c>
      <c r="C2" s="59"/>
      <c r="D2" s="59"/>
      <c r="E2" s="2"/>
      <c r="F2" s="2"/>
      <c r="G2" s="2"/>
      <c r="H2" s="3"/>
    </row>
    <row r="3" spans="2:9" s="10" customFormat="1" ht="24" customHeight="1">
      <c r="B3" s="18" t="str">
        <f>NedēļasSākums</f>
        <v>pirmdiena</v>
      </c>
      <c r="C3" s="19" t="str">
        <f t="shared" ref="C3:H3" si="0">TEXT(C4,"dddd")</f>
        <v>otrdiena</v>
      </c>
      <c r="D3" s="19" t="str">
        <f t="shared" si="0"/>
        <v>trešdiena</v>
      </c>
      <c r="E3" s="19" t="str">
        <f t="shared" si="0"/>
        <v>ceturtdiena</v>
      </c>
      <c r="F3" s="19" t="str">
        <f t="shared" si="0"/>
        <v>piektdiena</v>
      </c>
      <c r="G3" s="19" t="str">
        <f t="shared" si="0"/>
        <v>sestdiena</v>
      </c>
      <c r="H3" s="20" t="str">
        <f t="shared" si="0"/>
        <v>svētdiena</v>
      </c>
    </row>
    <row r="4" spans="2:9" s="4" customFormat="1" ht="24" customHeight="1">
      <c r="B4" s="37">
        <f t="array" ref="B4:H4">DienasUnNedēļas+DATE(KalendāraisGads,9,1)-WEEKDAY(DATE(KalendāraisGads,9,1),(NedēļasSākums="Pirmdiena")+1)+1</f>
        <v>45901</v>
      </c>
      <c r="C4" s="37">
        <v>45902</v>
      </c>
      <c r="D4" s="37">
        <v>45903</v>
      </c>
      <c r="E4" s="37">
        <v>45904</v>
      </c>
      <c r="F4" s="37">
        <v>45905</v>
      </c>
      <c r="G4" s="37">
        <v>45906</v>
      </c>
      <c r="H4" s="37">
        <v>45907</v>
      </c>
    </row>
    <row r="5" spans="2:9" s="14" customFormat="1" ht="56.1" customHeight="1">
      <c r="B5" s="39"/>
      <c r="C5" s="39"/>
      <c r="D5" s="39"/>
      <c r="E5" s="39"/>
      <c r="F5" s="39"/>
      <c r="G5" s="39"/>
      <c r="H5" s="39"/>
    </row>
    <row r="6" spans="2:9" s="4" customFormat="1" ht="24" customHeight="1">
      <c r="B6" s="40">
        <f t="array" ref="B6:H6">DienasUnNedēļas+DATE(KalendāraisGads,9,1)-WEEKDAY(DATE(KalendāraisGads,9,1),(NedēļasSākums="Pirmdiena")+1)+8</f>
        <v>45908</v>
      </c>
      <c r="C6" s="40">
        <v>45909</v>
      </c>
      <c r="D6" s="40">
        <v>45910</v>
      </c>
      <c r="E6" s="40">
        <v>45911</v>
      </c>
      <c r="F6" s="40">
        <v>45912</v>
      </c>
      <c r="G6" s="40">
        <v>45913</v>
      </c>
      <c r="H6" s="40">
        <v>45914</v>
      </c>
    </row>
    <row r="7" spans="2:9" s="14" customFormat="1" ht="56.1" customHeight="1">
      <c r="B7" s="38"/>
      <c r="C7" s="38"/>
      <c r="D7" s="38"/>
      <c r="E7" s="38"/>
      <c r="F7" s="38"/>
      <c r="G7" s="38"/>
      <c r="H7" s="38"/>
    </row>
    <row r="8" spans="2:9" s="4" customFormat="1" ht="24" customHeight="1">
      <c r="B8" s="41">
        <f t="array" ref="B8:H8">DienasUnNedēļas+DATE(KalendāraisGads,9,1)-WEEKDAY(DATE(KalendāraisGads,9,1),(NedēļasSākums="Pirmdiena")+1)+15</f>
        <v>45915</v>
      </c>
      <c r="C8" s="41">
        <v>45916</v>
      </c>
      <c r="D8" s="41">
        <v>45917</v>
      </c>
      <c r="E8" s="41">
        <v>45918</v>
      </c>
      <c r="F8" s="41">
        <v>45919</v>
      </c>
      <c r="G8" s="41">
        <v>45920</v>
      </c>
      <c r="H8" s="41">
        <v>45921</v>
      </c>
    </row>
    <row r="9" spans="2:9" s="14" customFormat="1" ht="56.1" customHeight="1">
      <c r="B9" s="39"/>
      <c r="C9" s="39"/>
      <c r="D9" s="39"/>
      <c r="E9" s="39"/>
      <c r="F9" s="39"/>
      <c r="G9" s="39"/>
      <c r="H9" s="39"/>
    </row>
    <row r="10" spans="2:9" s="4" customFormat="1" ht="24" customHeight="1">
      <c r="B10" s="40">
        <f t="array" ref="B10:H10">DienasUnNedēļas+DATE(KalendāraisGads,9,1)-WEEKDAY(DATE(KalendāraisGads,9,1),(NedēļasSākums="Pirmdiena")+1)+22</f>
        <v>45922</v>
      </c>
      <c r="C10" s="40">
        <v>45923</v>
      </c>
      <c r="D10" s="40">
        <v>45924</v>
      </c>
      <c r="E10" s="40">
        <v>45925</v>
      </c>
      <c r="F10" s="40">
        <v>45926</v>
      </c>
      <c r="G10" s="40">
        <v>45927</v>
      </c>
      <c r="H10" s="40">
        <v>45928</v>
      </c>
    </row>
    <row r="11" spans="2:9" s="14" customFormat="1" ht="56.1" customHeight="1">
      <c r="B11" s="38"/>
      <c r="C11" s="38"/>
      <c r="D11" s="38"/>
      <c r="E11" s="38"/>
      <c r="F11" s="38"/>
      <c r="G11" s="38"/>
      <c r="H11" s="38"/>
    </row>
    <row r="12" spans="2:9" s="4" customFormat="1" ht="24" customHeight="1">
      <c r="B12" s="41">
        <f t="array" ref="B12:H12">DienasUnNedēļas+DATE(KalendāraisGads,9,1)-WEEKDAY(DATE(KalendāraisGads,9,1),(NedēļasSākums="Pirmdiena")+1)+29</f>
        <v>45929</v>
      </c>
      <c r="C12" s="41">
        <v>45930</v>
      </c>
      <c r="D12" s="41">
        <v>45931</v>
      </c>
      <c r="E12" s="41">
        <v>45932</v>
      </c>
      <c r="F12" s="41">
        <v>45933</v>
      </c>
      <c r="G12" s="41">
        <v>45934</v>
      </c>
      <c r="H12" s="41">
        <v>45935</v>
      </c>
    </row>
    <row r="13" spans="2:9" s="14" customFormat="1" ht="56.1" customHeight="1">
      <c r="B13" s="39"/>
      <c r="C13" s="39"/>
      <c r="D13" s="39"/>
      <c r="E13" s="39"/>
      <c r="F13" s="39"/>
      <c r="G13" s="39"/>
      <c r="H13" s="39"/>
    </row>
    <row r="14" spans="2:9" s="4" customFormat="1" ht="24" customHeight="1">
      <c r="B14" s="40">
        <f t="array" ref="B14:C14">DienasUnNedēļas+DATE(KalendāraisGads,9,1)-WEEKDAY(DATE(KalendāraisGads,9,1),(NedēļasSākums="Pirmdiena")+1)+36</f>
        <v>45936</v>
      </c>
      <c r="C14" s="40">
        <v>45937</v>
      </c>
      <c r="D14" s="60" t="s">
        <v>0</v>
      </c>
      <c r="E14" s="60"/>
      <c r="F14" s="60"/>
      <c r="G14" s="60"/>
      <c r="H14" s="61"/>
    </row>
    <row r="15" spans="2:9" s="14" customFormat="1" ht="56.1" customHeight="1">
      <c r="B15" s="38"/>
      <c r="C15" s="38"/>
      <c r="D15" s="62"/>
      <c r="E15" s="62"/>
      <c r="F15" s="62"/>
      <c r="G15" s="62"/>
      <c r="H15" s="63"/>
    </row>
  </sheetData>
  <mergeCells count="3">
    <mergeCell ref="B2:D2"/>
    <mergeCell ref="D14:H14"/>
    <mergeCell ref="D15:H15"/>
  </mergeCells>
  <phoneticPr fontId="21"/>
  <conditionalFormatting sqref="B4:G4">
    <cfRule type="expression" dxfId="7" priority="1">
      <formula>DAY(B4)&gt;8</formula>
    </cfRule>
  </conditionalFormatting>
  <conditionalFormatting sqref="B12:H12 B14:C14">
    <cfRule type="expression" dxfId="6" priority="2">
      <formula>AND(DAY(B12)&gt;=1,DAY(B12)&lt;=15)</formula>
    </cfRule>
  </conditionalFormatting>
  <dataValidations count="8">
    <dataValidation allowBlank="1" showInputMessage="1" showErrorMessage="1" prompt="Automātiski noteikta nedēļas diena" sqref="C3:H3" xr:uid="{00000000-0002-0000-08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800-000001000000}"/>
    <dataValidation allowBlank="1" showInputMessage="1" showErrorMessage="1" prompt="Septembra mēneša kalendārs" sqref="A1" xr:uid="{00000000-0002-0000-08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800-000003000000}"/>
    <dataValidation allowBlank="1" showInputMessage="1" showErrorMessage="1" prompt="Šī rinda un 7., 9., 11., 13. un 15. rinda ir šūnas, kur ievadīt piezīmes, kas saistītas ar kalendāra dienu iepriekšējā šūnā." sqref="B5" xr:uid="{00000000-0002-0000-0800-000004000000}"/>
    <dataValidation allowBlank="1" showInputMessage="1" prompt="Šajā šūnā ievadiet mēneša piezīmes" sqref="D15:H15" xr:uid="{00000000-0002-0000-0800-000005000000}"/>
    <dataValidation allowBlank="1" showInputMessage="1" prompt="Tālāk esošajā šūnā ievadiet mēneša piezīmes" sqref="D14:H14" xr:uid="{00000000-0002-0000-08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800-000007000000}"/>
  </dataValidations>
  <printOptions horizontalCentered="1"/>
  <pageMargins left="0.25" right="0.25" top="0.5" bottom="0.5" header="0.3" footer="0.3"/>
  <pageSetup paperSize="9" scale="93"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Props1.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2.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Darblapas</vt:lpstr>
      </vt:variant>
      <vt:variant>
        <vt:i4>12</vt:i4>
      </vt:variant>
      <vt:variant>
        <vt:lpstr>Diapazoni ar nosaukumiem</vt:lpstr>
      </vt:variant>
      <vt:variant>
        <vt:i4>39</vt:i4>
      </vt:variant>
    </vt:vector>
  </HeadingPairs>
  <TitlesOfParts>
    <vt:vector size="51" baseType="lpstr">
      <vt:lpstr>Janvāris</vt:lpstr>
      <vt:lpstr>Februāris</vt:lpstr>
      <vt:lpstr>Marts</vt:lpstr>
      <vt:lpstr>Aprīlis</vt:lpstr>
      <vt:lpstr>Maijs</vt:lpstr>
      <vt:lpstr>Jūnijs</vt:lpstr>
      <vt:lpstr>Jūlijs</vt:lpstr>
      <vt:lpstr>Augusts</vt:lpstr>
      <vt:lpstr>Septembris</vt:lpstr>
      <vt:lpstr>Oktobris</vt:lpstr>
      <vt:lpstr>Novembris</vt:lpstr>
      <vt:lpstr>Decembris</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Aprīlis!Drukas_apgabals</vt:lpstr>
      <vt:lpstr>Augusts!Drukas_apgabals</vt:lpstr>
      <vt:lpstr>Decembris!Drukas_apgabals</vt:lpstr>
      <vt:lpstr>Februāris!Drukas_apgabals</vt:lpstr>
      <vt:lpstr>Janvāris!Drukas_apgabals</vt:lpstr>
      <vt:lpstr>Jūlijs!Drukas_apgabals</vt:lpstr>
      <vt:lpstr>Jūnijs!Drukas_apgabals</vt:lpstr>
      <vt:lpstr>Maijs!Drukas_apgabals</vt:lpstr>
      <vt:lpstr>Marts!Drukas_apgabals</vt:lpstr>
      <vt:lpstr>Novembris!Drukas_apgabals</vt:lpstr>
      <vt:lpstr>Oktobris!Drukas_apgabals</vt:lpstr>
      <vt:lpstr>Septembris!Drukas_apgabals</vt:lpstr>
      <vt:lpstr>KalendāraisGads</vt:lpstr>
      <vt:lpstr>NedēļasSākums</vt:lpstr>
      <vt:lpstr>RowTitleRegion1..K3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2025-04-02T14:15:17Z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