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70" windowHeight="11760" activeTab="1"/>
  </bookViews>
  <sheets>
    <sheet name="KOPSAVILKUMS" sheetId="1" r:id="rId1"/>
    <sheet name="DARBU_IZMAKSAS" sheetId="2" r:id="rId2"/>
  </sheets>
  <definedNames>
    <definedName name="_xlnm._FilterDatabase" localSheetId="1" hidden="1">'DARBU_IZMAKSAS'!$A$3:$G$137</definedName>
    <definedName name="_xlnm.Print_Titles" localSheetId="1">'DARBU_IZMAKSAS'!$3:$3</definedName>
  </definedNames>
  <calcPr fullCalcOnLoad="1"/>
</workbook>
</file>

<file path=xl/sharedStrings.xml><?xml version="1.0" encoding="utf-8"?>
<sst xmlns="http://schemas.openxmlformats.org/spreadsheetml/2006/main" count="424" uniqueCount="232">
  <si>
    <t>Piezīmes:</t>
  </si>
  <si>
    <t>Nr. p. k.</t>
  </si>
  <si>
    <t>Mērvienība</t>
  </si>
  <si>
    <t>m</t>
  </si>
  <si>
    <t>1.1.</t>
  </si>
  <si>
    <t>Darbu nosaukums</t>
  </si>
  <si>
    <t>SAGATAVOŠANAS DARBI</t>
  </si>
  <si>
    <t>1.2.</t>
  </si>
  <si>
    <t>1.3.</t>
  </si>
  <si>
    <t>gab.</t>
  </si>
  <si>
    <t>2.1.</t>
  </si>
  <si>
    <t>m²</t>
  </si>
  <si>
    <t>3.1.</t>
  </si>
  <si>
    <t>ZEMES DARBI</t>
  </si>
  <si>
    <t>4.1.</t>
  </si>
  <si>
    <t>m³</t>
  </si>
  <si>
    <t>Daudzums</t>
  </si>
  <si>
    <t>Cementbetona bortakmeņu montāža</t>
  </si>
  <si>
    <t>2.2.</t>
  </si>
  <si>
    <t>apjoms</t>
  </si>
  <si>
    <t>Gultnes izstrāde zem stāvlaukuma seguma, materiālu transportējot uz būvuzņēmēja atbērtni</t>
  </si>
  <si>
    <t>Gultnes izstrāde zem ietves, materiālu transportējot uz būvuzņēmēja atbērtni</t>
  </si>
  <si>
    <t>APRĪKOJUMS</t>
  </si>
  <si>
    <t>1. Visu beramo materiālu apjoms dots sablīvētā veidā.</t>
  </si>
  <si>
    <t>1.4.</t>
  </si>
  <si>
    <t>2.3.</t>
  </si>
  <si>
    <t>Vienības cena, EUR</t>
  </si>
  <si>
    <t>Summa, EUR</t>
  </si>
  <si>
    <t>KOMUNIKĀCIJU PĀRBŪVE</t>
  </si>
  <si>
    <t>Minerālmateriālu maisījums (0/45), h=15 cm, N III</t>
  </si>
  <si>
    <t>2. Apmaļu izbūves izmaksās jāiekļauj visa to izbūvei nepieciešamā konstrukcija atbilstoši tipveida izbūves shēmai.</t>
  </si>
  <si>
    <t>1.5.</t>
  </si>
  <si>
    <t>1.6.</t>
  </si>
  <si>
    <t>2.4.</t>
  </si>
  <si>
    <t>3.2.</t>
  </si>
  <si>
    <t>4.1.1.</t>
  </si>
  <si>
    <t>4.1.2.</t>
  </si>
  <si>
    <t>4.1.3.</t>
  </si>
  <si>
    <t>4.1.4.</t>
  </si>
  <si>
    <t>4.1.5.</t>
  </si>
  <si>
    <t>4.2.</t>
  </si>
  <si>
    <t>4.2.1.</t>
  </si>
  <si>
    <t>4.2.2.</t>
  </si>
  <si>
    <t>4.2.3.</t>
  </si>
  <si>
    <t>4.2.4.</t>
  </si>
  <si>
    <t>4.2.5.</t>
  </si>
  <si>
    <t>4.3.</t>
  </si>
  <si>
    <t>4.3.1.</t>
  </si>
  <si>
    <t>4.3.2.</t>
  </si>
  <si>
    <t>5.1.</t>
  </si>
  <si>
    <t>4.5.</t>
  </si>
  <si>
    <t>4.5.1.</t>
  </si>
  <si>
    <t>5. Par ekvivalentiem var uzskatīt tikai materiālus, kas gan pēc krāsas, gan formas, gan visiem pamatizmēriem (garums, platums, dziļums u.c.) atbilst nepieciešamajam materiālam.</t>
  </si>
  <si>
    <t>4.6.</t>
  </si>
  <si>
    <t>4.6.1.</t>
  </si>
  <si>
    <t>Satiksmes organizācija būvdarbu laikā</t>
  </si>
  <si>
    <t>Ielas uzmērīšana un nospraušana</t>
  </si>
  <si>
    <t>Koku zāģēšana un aizvešana uz būvuzņēmēja atbērtni (ja nevar dedzināt)</t>
  </si>
  <si>
    <t>Ūdensvada akas vāka līmeņošana, nepieciešamības gadījumā tās augšējo daļu nomainot uz jaunu dzelzbetona grodu un uzstādot jaunu peldošā tipa akas vāku, 40t vāks</t>
  </si>
  <si>
    <t>Elektroapgādes kabeļu iečaulošana dalīta tipa čaulā, d=110mm</t>
  </si>
  <si>
    <r>
      <t>Zaļās zonas izbūve, izmantojot esošo grunti un pievestu augu zemi, h(min)=10cm, apsētu ar zālāju. Izsējas norma 1kg/50m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</t>
    </r>
  </si>
  <si>
    <t>Minerālmateriālu izsijas (0/5), h(vid)=3-5cm</t>
  </si>
  <si>
    <t>4.3.3.</t>
  </si>
  <si>
    <t>4.3.4.</t>
  </si>
  <si>
    <t>4.3.5.</t>
  </si>
  <si>
    <t>4.3.6.</t>
  </si>
  <si>
    <t>Cementbetona bortakmeņu  100.30.15. izbūve uz betona pamata (ieskaitot minerālmateriāla maisījuma pamatu, skatīt CD-3)</t>
  </si>
  <si>
    <t>Cementbetona bortakmeņu  100.30/22.15. izbūve uz betona pamata (ieskaitot minerālmateriāla maisījuma pamatu, skatīt CD-3)</t>
  </si>
  <si>
    <t>Cementbetona bortakmeņu  100.22.15. izbūve uz betona pamata (ieskaitot minerālmateriāla maisījuma pamatu, skatīt CD-3)</t>
  </si>
  <si>
    <t>Cementbetona bortakmeņu 100.20.8. izbūve uz betona pamata (ieskaitot minerālmateriāla maisījuma pamatu, skatīt CD-3)</t>
  </si>
  <si>
    <t>4.5.2.</t>
  </si>
  <si>
    <t>4.5.3.</t>
  </si>
  <si>
    <t>4.5.4.</t>
  </si>
  <si>
    <t>5.2.</t>
  </si>
  <si>
    <t>Laukakmens seguma izbūve</t>
  </si>
  <si>
    <t>3. Apjomus skatīties tikai kopā ar CD-1, 2, 3, 4 rasējumu lapām!</t>
  </si>
  <si>
    <r>
      <t xml:space="preserve">Esošā grants seguma demontāža, h(vid) = 20cm, </t>
    </r>
    <r>
      <rPr>
        <b/>
        <sz val="9"/>
        <rFont val="Arial"/>
        <family val="2"/>
      </rPr>
      <t>ar vecā materiāla aizvešanu uz pasūtītāja norādītu atbērtni</t>
    </r>
  </si>
  <si>
    <t>Krūmu zāģēšana un aizvešana uz būvuzņēmēja atbērtni (ja nevar dedzināt)</t>
  </si>
  <si>
    <t>1.7.</t>
  </si>
  <si>
    <t>Žoga demontāža un nodošana īpašniekam vai aizvešana uz būvuzņēmēja atbērtni</t>
  </si>
  <si>
    <t>Betona teknes demontāža</t>
  </si>
  <si>
    <t>Caurtekas gala demontāža</t>
  </si>
  <si>
    <t>1.8.</t>
  </si>
  <si>
    <t>Augu zemes noņemšana un izlīdzināšana vai aizvešana uz būvuzņēmēja atbērtni, h(vid)=15cm</t>
  </si>
  <si>
    <t>Brūna bruģa seguma "Mozaīka" izbūve 6cm biezumā (10%)</t>
  </si>
  <si>
    <t>Sarkana bruģa seguma "Mozaīka" izbūve 6cm biezumā (15%)</t>
  </si>
  <si>
    <t>Pelēka bruģa seguma "Mozaīka" izbūve 6cm biezumā (75%)</t>
  </si>
  <si>
    <t>4.1.6.</t>
  </si>
  <si>
    <t>4.1.7.</t>
  </si>
  <si>
    <t>3.3.</t>
  </si>
  <si>
    <t>Uzbēruma izveide (grāvja aizbēršana)</t>
  </si>
  <si>
    <t>Rievsienas izbūve</t>
  </si>
  <si>
    <t>Rievsienas BW-300/5.5 vai ekvivalentas izbūve (h=1.70m; M=7.05kN-m/m; biezums 5.50mm)</t>
  </si>
  <si>
    <t>4.7.</t>
  </si>
  <si>
    <t>4.7.1.</t>
  </si>
  <si>
    <t>Laukakmens seguma izbūve (d=10..15cm) uz smilts pamata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</si>
  <si>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</si>
  <si>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</si>
  <si>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</si>
  <si>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</si>
  <si>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</si>
  <si>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</si>
  <si>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</si>
  <si>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</si>
  <si>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Ceļa zīmju uzstādīšana ar balstu uzstādīšanu (1. izmēru grupa, 1. atstarošanas klase)</t>
  </si>
  <si>
    <t>5.2.9.</t>
  </si>
  <si>
    <t>Nogāzes nostiprināšana</t>
  </si>
  <si>
    <t xml:space="preserve">Nogāzes nostiprināšana ar trīsdimensiju sintētisko ģeopaklāju (ieskaitot nepieciešamos stiprinājumus atbilstoši nogāzei 1:0.5) </t>
  </si>
  <si>
    <t>Nogāzes nostiprināšana ar laukakmeņiem cementa javā</t>
  </si>
  <si>
    <t>Nr. CS 2012</t>
  </si>
  <si>
    <t>3.4.</t>
  </si>
  <si>
    <t>7.2.</t>
  </si>
  <si>
    <t>8.6.</t>
  </si>
  <si>
    <t>atbilstoši ST teh. not.</t>
  </si>
  <si>
    <t>8.7.</t>
  </si>
  <si>
    <t>7.5.</t>
  </si>
  <si>
    <t>5.4.</t>
  </si>
  <si>
    <t>7.4.</t>
  </si>
  <si>
    <t>atbilstoši ražotāja specifikācijai</t>
  </si>
  <si>
    <t>7.6. papildinot ar javu</t>
  </si>
  <si>
    <t>7.6.</t>
  </si>
  <si>
    <t>8.4.</t>
  </si>
  <si>
    <t>8.1.</t>
  </si>
  <si>
    <t>Lattelecom plastmasas akas nomaiņa pret KKC-2 tipa dzelzsbetona aku ar 40t vāku (SIA Lattelecom logo) un sakaru kanalizācijas pārslēgšanas darbi, kas nepieciešami akas nomaiņai.</t>
  </si>
  <si>
    <t>Betona skatakas demontāža</t>
  </si>
  <si>
    <t>-</t>
  </si>
  <si>
    <t>Rezerves caurules ieguldīšana, d=100mm, 1m dziļumā</t>
  </si>
  <si>
    <t>Gāzes kapes vāka līmeņošana, nepieciešamības gadījumā veicot tās remontu vai grodu nomaiņu un uzstādot jaunu peldošā tipa kapes vāku</t>
  </si>
  <si>
    <t>Lattelecom akas vāka līmeņošana, nepieciešamības gadījumā veicot tās remontu vai grodu nomaiņu un uzstādot jaunu peldošā tipa akas vāku, 40t vāks</t>
  </si>
  <si>
    <t>Ietves segas izbūve, 1.posms (Pededzes iela - PK 2+93, I kārta)</t>
  </si>
  <si>
    <t>Ietves segas izbūve, 2.posms (PK 2+93 - TB, Pērses iela)</t>
  </si>
  <si>
    <t>Ietves segas izbūve, 3.posms (2. trase)</t>
  </si>
  <si>
    <t>Brauktuves segas izbūve, 1.posms (Pededzes iela - PK 2+93, I kārta)</t>
  </si>
  <si>
    <t>Brauktuves segas izbūve, 2.posms (PK 2+93 - TB, Pērses iela)</t>
  </si>
  <si>
    <t>BRAUKTUVES SEGAS UN IETVES SEGAS IZBŪVE</t>
  </si>
  <si>
    <t>Brauktuves segas izbūve, 3.posms (2. trase)</t>
  </si>
  <si>
    <t>Dolomīta atsijas (0/8), h(vid)=3cm</t>
  </si>
  <si>
    <t>Minerālmateriālu maisījums (0/56), h=15 cm, N III</t>
  </si>
  <si>
    <t>Minerālmateriālu maisījums (0/45, h=10 cm, N III</t>
  </si>
  <si>
    <t>Betona bruģis Unicoloc 8, h=8cm</t>
  </si>
  <si>
    <t>Nomales uzpildīšana pie atbalstsienas ar minerālmateriālu maisījumu (0/16), h=6cm</t>
  </si>
  <si>
    <t>920 apzīmējuma (10cm) uzklāšana ar termoplastu</t>
  </si>
  <si>
    <t>4.2.6.</t>
  </si>
  <si>
    <t>4.2.7.</t>
  </si>
  <si>
    <t>4.3.7.</t>
  </si>
  <si>
    <t>4.4.</t>
  </si>
  <si>
    <t>4.4.1.</t>
  </si>
  <si>
    <t>4.4.2.</t>
  </si>
  <si>
    <t>4.4.3.</t>
  </si>
  <si>
    <t>4.4.4.</t>
  </si>
  <si>
    <t>4.4.5.</t>
  </si>
  <si>
    <t>4.4.6.</t>
  </si>
  <si>
    <t>4.4.7.</t>
  </si>
  <si>
    <t>4.5.5.</t>
  </si>
  <si>
    <t>4.5.6.</t>
  </si>
  <si>
    <t>4.6.2.</t>
  </si>
  <si>
    <t>4.6.3.</t>
  </si>
  <si>
    <t>4.6.4.</t>
  </si>
  <si>
    <t>4.6.5.</t>
  </si>
  <si>
    <t>4.6.6.</t>
  </si>
  <si>
    <t>4.7.2.</t>
  </si>
  <si>
    <t>4.7.3.</t>
  </si>
  <si>
    <t>4.7.4.</t>
  </si>
  <si>
    <t>4.8.</t>
  </si>
  <si>
    <t>4.8.1.</t>
  </si>
  <si>
    <t>4.9.</t>
  </si>
  <si>
    <t>4.9.1.</t>
  </si>
  <si>
    <t>4.9.2.</t>
  </si>
  <si>
    <t>4.10.</t>
  </si>
  <si>
    <t>4.10.1.</t>
  </si>
  <si>
    <t>1.9.</t>
  </si>
  <si>
    <t>2.5.</t>
  </si>
  <si>
    <t>2.6.</t>
  </si>
  <si>
    <t>6. Visus darbus veikt atbilstoši "Ceļu specifikācijas 2014".</t>
  </si>
  <si>
    <t>4. Būvuzņēmējam jāievērtē visi darbi un materiāli, kas nepieciešami pilnīgai CD-1 rasējuma lapās doto darbu izpildei.</t>
  </si>
  <si>
    <t>Salizturīgā slāņa izbūve no drenējošas smilts vai citiem "Ceļu specifikācijas 2014" atļautiem materiāliem zem ietves, h=30cm (Kf &gt; 1m/dnn)</t>
  </si>
  <si>
    <t>Salizturīgā slāņa izbūve no drenējošas smilts vai citiem "Ceļu specifikācijas 2014" atļautiem materiāliem zem stāvlaukuma seguma, h=30cm (Kf &gt; 1m/dnn)</t>
  </si>
  <si>
    <t>Ass nospraušana dabā</t>
  </si>
  <si>
    <t>ha</t>
  </si>
  <si>
    <t>Esošā segtā vada DI700/1200-B skalošana no iztekas Pērses iela, Daugavas ielas virzienā</t>
  </si>
  <si>
    <t>Esošās iztekas DI700 atbalstsienas demontāža</t>
  </si>
  <si>
    <t>Esošās caurtekas DI700 iztekas, ietekas daļas demontāža</t>
  </si>
  <si>
    <t>Esošās caurtekas C-70-B un segtā vada 70-8 demontāža</t>
  </si>
  <si>
    <t>Salauztā betona iekraušana autotransportā un izvešana uz izgāztuvi.</t>
  </si>
  <si>
    <t>Segtā novada ierīkošana DI800/950 uzmavu caurule ar blīvgredzenu</t>
  </si>
  <si>
    <t>9.1.</t>
  </si>
  <si>
    <t>Aizsarguzmava DI800 akai UA-1, UA-2 un UA-3</t>
  </si>
  <si>
    <t>9.2.</t>
  </si>
  <si>
    <t>Ūdens līmeņa pazemināšana ar adatu filtriem segtā vada DI800 būvniecībai</t>
  </si>
  <si>
    <t>st</t>
  </si>
  <si>
    <t>9.3.</t>
  </si>
  <si>
    <t>9.4.</t>
  </si>
  <si>
    <t xml:space="preserve">LK pievienojums UA-2, DN200 ar aizasrguzmavu h=0,5m no teknes </t>
  </si>
  <si>
    <t>10.1.</t>
  </si>
  <si>
    <t>Čuguna lūka "peldošā" DN700, D400 akai UA-1 un UA-2</t>
  </si>
  <si>
    <t>11.1.</t>
  </si>
  <si>
    <t>Mārupītes pārtīrīšana no DN700 iztekas  50m garā posmā</t>
  </si>
  <si>
    <t>Izraktās grunts izlīdzināšana Mārupītes krastā</t>
  </si>
  <si>
    <t>Segtā novada iztekas nostiprināšana ar šķembu 70-150 bērumu, 4,0x3,0x0,23m RENO matračos uz veltā ģeotekstila</t>
  </si>
  <si>
    <t>Dzelzsbetona akas UA-1 DI1500 ierīkošana, h=2,5m</t>
  </si>
  <si>
    <t>Dzelzsbetona akas UA-2 un UA-3 DI1500 ierīkošana, h=2,5m</t>
  </si>
  <si>
    <r>
      <t>Apauguma novākšana, kr</t>
    </r>
    <r>
      <rPr>
        <vertAlign val="superscript"/>
        <sz val="9"/>
        <color indexed="8"/>
        <rFont val="Arial"/>
        <family val="2"/>
      </rPr>
      <t>v</t>
    </r>
  </si>
  <si>
    <r>
      <t>m</t>
    </r>
    <r>
      <rPr>
        <sz val="9"/>
        <color indexed="8"/>
        <rFont val="Arial"/>
        <family val="2"/>
      </rPr>
      <t>³</t>
    </r>
  </si>
  <si>
    <r>
      <t>Tranšejas aizbēršana ar pievesto skaloto smilti, k</t>
    </r>
    <r>
      <rPr>
        <vertAlign val="subscript"/>
        <sz val="9"/>
        <color indexed="8"/>
        <rFont val="Arial"/>
        <family val="2"/>
      </rPr>
      <t>filtr.</t>
    </r>
    <r>
      <rPr>
        <sz val="9"/>
        <color indexed="8"/>
        <rFont val="Arial"/>
        <family val="2"/>
      </rPr>
      <t>≥2m/diennaktī</t>
    </r>
  </si>
  <si>
    <r>
      <t>110/98mm SN8kl. Drenāžas caurule, 360</t>
    </r>
    <r>
      <rPr>
        <sz val="9"/>
        <color indexed="8"/>
        <rFont val="Arial"/>
        <family val="2"/>
      </rPr>
      <t xml:space="preserve">º </t>
    </r>
    <r>
      <rPr>
        <sz val="9"/>
        <color indexed="8"/>
        <rFont val="Arial"/>
        <family val="2"/>
      </rPr>
      <t>iebūve ar veltā ģeotekstila &gt;250g/m</t>
    </r>
    <r>
      <rPr>
        <sz val="9"/>
        <color indexed="8"/>
        <rFont val="Arial"/>
        <family val="2"/>
      </rPr>
      <t>² filtru un</t>
    </r>
    <r>
      <rPr>
        <sz val="9"/>
        <color indexed="8"/>
        <rFont val="Arial"/>
        <family val="2"/>
      </rPr>
      <t xml:space="preserve"> 6,0m attālums starp zariem</t>
    </r>
  </si>
  <si>
    <r>
      <t xml:space="preserve">DR pievienojums </t>
    </r>
    <r>
      <rPr>
        <sz val="9"/>
        <color indexed="8"/>
        <rFont val="Arial"/>
        <family val="2"/>
      </rPr>
      <t>ø</t>
    </r>
    <r>
      <rPr>
        <sz val="9"/>
        <color indexed="8"/>
        <rFont val="Arial"/>
        <family val="2"/>
      </rPr>
      <t xml:space="preserve">110mm UA-1 </t>
    </r>
  </si>
  <si>
    <r>
      <t xml:space="preserve">Aizsrestes, karsti cinkotas </t>
    </r>
    <r>
      <rPr>
        <sz val="9"/>
        <color indexed="8"/>
        <rFont val="Arial"/>
        <family val="2"/>
      </rPr>
      <t>ø800mm, ierīkošana iztekā</t>
    </r>
  </si>
  <si>
    <t>Piedāvātā līguma summa EUR bez PVN</t>
  </si>
  <si>
    <t>Piedāvātā līguma summa ar pasūtītāja rezervi EUR bez PVN</t>
  </si>
  <si>
    <t>PVN 21%</t>
  </si>
  <si>
    <t>Līguma summa ar pasūtītāja rezervi un PVN 21%</t>
  </si>
  <si>
    <t xml:space="preserve">Būvdarbu izpildē jāievēro SIA „LATVIJAS KOKU KONSULTANTS” koka aizsardzības risinājumi objektam „OZOLS”, Pērses iela 16A, Mārupe </t>
  </si>
  <si>
    <t>Laimdotas ielas rekonstrukcija un segtā novada, drenāžas sistēmas ierīkošana.</t>
  </si>
  <si>
    <t>Objekta izmaksas</t>
  </si>
  <si>
    <t>Sastādīja</t>
  </si>
  <si>
    <t>paraksts</t>
  </si>
  <si>
    <t>Pārbaudīja</t>
  </si>
  <si>
    <t>Finanšu piedāvājums iepirkumā
"Laimdotas ielas rekonstrukcija",
identifikācijas Nr. MND 2015/02</t>
  </si>
  <si>
    <t>Laimdotas ielas rekonstrukcija</t>
  </si>
  <si>
    <t>Segtā novada, drenāžas sistēmas ierīkošana</t>
  </si>
  <si>
    <t xml:space="preserve">Pasūtītāja rezerve 5% </t>
  </si>
  <si>
    <t>Lietus ūdens kanalizācijas izbūve</t>
  </si>
  <si>
    <t>Izplūdes galu nostiprināšana ar laukakmeņiem cementa javā (d=0.10..0.15)</t>
  </si>
  <si>
    <t>Marķējuma lentas piegāde un ieklāšana 0,5m dziļumā no zemes virsmas</t>
  </si>
  <si>
    <t>Pieslēgums esošam tīklam D800</t>
  </si>
  <si>
    <t>Eļļas / naftas atdalītāja ENA 4 PC vai ekvivalenta izbūve</t>
  </si>
  <si>
    <t>Smilts pamatnes un apbēruma ierīkošana, h=0.15/0.30 m</t>
  </si>
  <si>
    <t>Smilts grunts tranšejas aizbēršanai</t>
  </si>
  <si>
    <t>Vienvirziena vārsta OD200 izbūve</t>
  </si>
  <si>
    <t>PP kanalizācijas caurules ar uzmavu Stark, SN8 OD200, izbūve</t>
  </si>
  <si>
    <t>Lietus ūdeņu nosēdaku komplekta (nosēdakas pamatne PP, augstuma regulēšanas caurule, manžete teleskopiskajai caurulei DW, teleskopiskā caurule, 40t kantains ķeta rāmis ar resti) OD630/500 (piev. 200) H no 1.00-1.50m, nosēddaļa 0.5m, ar vāka apbetonējumu, izbūve</t>
  </si>
  <si>
    <t>Lietus ūdeņu nosēdaku komplekta (nosēdakas pamatne PP, augstuma regulēšanas caurule, manžete teleskopiskajai caurulei DW, teleskopiskā caurule, 40t kantains ķeta rāmis ar resti) OD630/500 (3 piev. 200) H no 1.00-1.50m, nosēddaļa 0.5m, ar vāka apbetonējumu, izbūve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</si>
</sst>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0.0"/>
    <numFmt numFmtId="184" formatCode="00000"/>
    <numFmt numFmtId="185" formatCode="#,##0.000"/>
    <numFmt numFmtId="186" formatCode="#,##0.0000"/>
    <numFmt numFmtId="187" formatCode="#,##0.0"/>
    <numFmt numFmtId="188" formatCode="yyyy\.mm\.dd\.;@"/>
    <numFmt numFmtId="189" formatCode="0.00;[Red]0.00"/>
    <numFmt numFmtId="190" formatCode="#,##0.00_ ;\-#,##0.00\ "/>
    <numFmt numFmtId="191" formatCode="0;[Red]0"/>
    <numFmt numFmtId="192" formatCode="[$-426]dddd\,\ yyyy&quot;. gada &quot;d\.\ mmmm"/>
  </numFmts>
  <fonts count="60"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b/>
      <sz val="11"/>
      <name val="Time New Roman"/>
      <family val="0"/>
    </font>
    <font>
      <sz val="10"/>
      <name val="Helv"/>
      <family val="0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1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1" fontId="1" fillId="0" borderId="0" xfId="57" applyNumberFormat="1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left" vertical="center"/>
      <protection/>
    </xf>
    <xf numFmtId="183" fontId="1" fillId="0" borderId="0" xfId="57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57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0" fontId="2" fillId="0" borderId="0" xfId="57" applyFont="1" applyFill="1" applyBorder="1" applyAlignment="1">
      <alignment horizontal="right" vertical="center"/>
      <protection/>
    </xf>
    <xf numFmtId="4" fontId="2" fillId="0" borderId="0" xfId="57" applyNumberFormat="1" applyFont="1" applyFill="1" applyBorder="1" applyAlignment="1">
      <alignment horizontal="right" vertical="center"/>
      <protection/>
    </xf>
    <xf numFmtId="0" fontId="1" fillId="0" borderId="0" xfId="57" applyFont="1" applyFill="1" applyAlignment="1">
      <alignment horizontal="right" vertical="center"/>
      <protection/>
    </xf>
    <xf numFmtId="0" fontId="3" fillId="0" borderId="0" xfId="57" applyFont="1" applyFill="1" applyAlignment="1">
      <alignment horizontal="right" vertical="center"/>
      <protection/>
    </xf>
    <xf numFmtId="4" fontId="1" fillId="0" borderId="0" xfId="57" applyNumberFormat="1" applyFont="1" applyFill="1" applyAlignment="1">
      <alignment vertical="center"/>
      <protection/>
    </xf>
    <xf numFmtId="16" fontId="1" fillId="0" borderId="0" xfId="57" applyNumberFormat="1" applyFont="1" applyFill="1" applyBorder="1" applyAlignment="1">
      <alignment horizontal="center" vertical="center"/>
      <protection/>
    </xf>
    <xf numFmtId="16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7" fillId="0" borderId="0" xfId="57" applyFont="1" applyFill="1" applyAlignment="1">
      <alignment vertical="center"/>
      <protection/>
    </xf>
    <xf numFmtId="0" fontId="1" fillId="0" borderId="0" xfId="57" applyFont="1" applyFill="1" applyBorder="1" applyAlignment="1">
      <alignment horizontal="left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16" fontId="9" fillId="0" borderId="10" xfId="0" applyNumberFormat="1" applyFont="1" applyFill="1" applyBorder="1" applyAlignment="1">
      <alignment horizontal="center" vertical="center" wrapText="1"/>
    </xf>
    <xf numFmtId="0" fontId="2" fillId="32" borderId="11" xfId="57" applyFont="1" applyFill="1" applyBorder="1" applyAlignment="1">
      <alignment vertical="center" wrapText="1"/>
      <protection/>
    </xf>
    <xf numFmtId="0" fontId="8" fillId="32" borderId="11" xfId="57" applyFont="1" applyFill="1" applyBorder="1" applyAlignment="1">
      <alignment vertical="center" wrapText="1"/>
      <protection/>
    </xf>
    <xf numFmtId="0" fontId="2" fillId="32" borderId="11" xfId="57" applyFont="1" applyFill="1" applyBorder="1" applyAlignment="1">
      <alignment vertical="center"/>
      <protection/>
    </xf>
    <xf numFmtId="2" fontId="2" fillId="32" borderId="11" xfId="57" applyNumberFormat="1" applyFont="1" applyFill="1" applyBorder="1" applyAlignment="1">
      <alignment vertical="center"/>
      <protection/>
    </xf>
    <xf numFmtId="4" fontId="2" fillId="32" borderId="11" xfId="57" applyNumberFormat="1" applyFont="1" applyFill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16" fontId="10" fillId="0" borderId="10" xfId="0" applyNumberFormat="1" applyFont="1" applyBorder="1" applyAlignment="1">
      <alignment horizontal="center"/>
    </xf>
    <xf numFmtId="4" fontId="3" fillId="0" borderId="10" xfId="57" applyNumberFormat="1" applyFont="1" applyFill="1" applyBorder="1" applyAlignment="1">
      <alignment vertical="center"/>
      <protection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2" xfId="57" applyNumberFormat="1" applyFont="1" applyFill="1" applyBorder="1" applyAlignment="1">
      <alignment horizontal="right" vertical="center"/>
      <protection/>
    </xf>
    <xf numFmtId="4" fontId="3" fillId="0" borderId="13" xfId="0" applyNumberFormat="1" applyFont="1" applyFill="1" applyBorder="1" applyAlignment="1">
      <alignment horizontal="right" vertical="center"/>
    </xf>
    <xf numFmtId="0" fontId="2" fillId="0" borderId="13" xfId="57" applyFont="1" applyFill="1" applyBorder="1" applyAlignment="1">
      <alignment horizontal="right" vertical="center"/>
      <protection/>
    </xf>
    <xf numFmtId="2" fontId="2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5" fillId="0" borderId="0" xfId="60" applyFont="1" applyBorder="1" applyAlignment="1">
      <alignment horizontal="left"/>
      <protection/>
    </xf>
    <xf numFmtId="188" fontId="5" fillId="0" borderId="0" xfId="60" applyNumberFormat="1" applyFont="1" applyBorder="1" applyAlignment="1">
      <alignment horizontal="center" vertical="center" wrapText="1"/>
      <protection/>
    </xf>
    <xf numFmtId="191" fontId="17" fillId="0" borderId="0" xfId="56" applyNumberFormat="1" applyFont="1" applyFill="1" applyBorder="1" applyAlignment="1">
      <alignment horizontal="center" vertical="center"/>
      <protection/>
    </xf>
    <xf numFmtId="191" fontId="17" fillId="0" borderId="0" xfId="56" applyNumberFormat="1" applyFont="1" applyFill="1" applyBorder="1" applyAlignment="1">
      <alignment horizontal="right" vertical="center"/>
      <protection/>
    </xf>
    <xf numFmtId="189" fontId="17" fillId="0" borderId="0" xfId="56" applyNumberFormat="1" applyFont="1" applyFill="1" applyBorder="1" applyAlignment="1">
      <alignment horizontal="center" vertical="center"/>
      <protection/>
    </xf>
    <xf numFmtId="0" fontId="18" fillId="0" borderId="0" xfId="56" applyFont="1" applyFill="1" applyAlignment="1">
      <alignment horizontal="left" vertical="center"/>
      <protection/>
    </xf>
    <xf numFmtId="189" fontId="18" fillId="0" borderId="14" xfId="56" applyNumberFormat="1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center" vertical="center"/>
      <protection/>
    </xf>
    <xf numFmtId="189" fontId="19" fillId="0" borderId="0" xfId="56" applyNumberFormat="1" applyFont="1" applyFill="1" applyAlignment="1">
      <alignment horizontal="center" vertical="center"/>
      <protection/>
    </xf>
    <xf numFmtId="0" fontId="1" fillId="0" borderId="0" xfId="56" applyFont="1" applyFill="1" applyAlignment="1">
      <alignment horizontal="center" vertical="center"/>
      <protection/>
    </xf>
    <xf numFmtId="0" fontId="1" fillId="0" borderId="0" xfId="56" applyFont="1" applyFill="1">
      <alignment/>
      <protection/>
    </xf>
    <xf numFmtId="4" fontId="1" fillId="0" borderId="10" xfId="60" applyNumberFormat="1" applyFont="1" applyBorder="1" applyAlignment="1">
      <alignment horizontal="center" vertical="center" wrapText="1"/>
      <protection/>
    </xf>
    <xf numFmtId="189" fontId="1" fillId="0" borderId="10" xfId="60" applyNumberFormat="1" applyFont="1" applyBorder="1" applyAlignment="1">
      <alignment horizontal="center" vertical="center" wrapText="1"/>
      <protection/>
    </xf>
    <xf numFmtId="190" fontId="1" fillId="0" borderId="10" xfId="60" applyNumberFormat="1" applyFont="1" applyBorder="1" applyAlignment="1">
      <alignment horizontal="center" vertical="center" wrapText="1"/>
      <protection/>
    </xf>
    <xf numFmtId="0" fontId="2" fillId="33" borderId="15" xfId="57" applyFont="1" applyFill="1" applyBorder="1" applyAlignment="1">
      <alignment horizontal="centerContinuous" vertical="center" wrapText="1"/>
      <protection/>
    </xf>
    <xf numFmtId="0" fontId="2" fillId="33" borderId="16" xfId="57" applyFont="1" applyFill="1" applyBorder="1" applyAlignment="1">
      <alignment horizontal="centerContinuous" vertical="center" wrapText="1"/>
      <protection/>
    </xf>
    <xf numFmtId="0" fontId="2" fillId="33" borderId="12" xfId="57" applyFont="1" applyFill="1" applyBorder="1" applyAlignment="1">
      <alignment horizontal="centerContinuous" vertical="center" wrapText="1"/>
      <protection/>
    </xf>
    <xf numFmtId="188" fontId="7" fillId="0" borderId="10" xfId="60" applyNumberFormat="1" applyFont="1" applyBorder="1" applyAlignment="1">
      <alignment horizontal="center" vertical="center" wrapText="1"/>
      <protection/>
    </xf>
    <xf numFmtId="0" fontId="1" fillId="0" borderId="15" xfId="60" applyFont="1" applyBorder="1" applyAlignment="1">
      <alignment horizontal="right"/>
      <protection/>
    </xf>
    <xf numFmtId="0" fontId="1" fillId="0" borderId="12" xfId="60" applyFont="1" applyBorder="1" applyAlignment="1">
      <alignment horizontal="right"/>
      <protection/>
    </xf>
    <xf numFmtId="0" fontId="15" fillId="0" borderId="0" xfId="56" applyFont="1" applyFill="1" applyBorder="1" applyAlignment="1">
      <alignment horizontal="center" vertical="center" wrapText="1"/>
      <protection/>
    </xf>
    <xf numFmtId="0" fontId="1" fillId="0" borderId="15" xfId="60" applyFont="1" applyBorder="1" applyAlignment="1">
      <alignment horizontal="right" vertical="center" wrapText="1"/>
      <protection/>
    </xf>
    <xf numFmtId="0" fontId="1" fillId="0" borderId="12" xfId="60" applyFont="1" applyBorder="1" applyAlignment="1">
      <alignment horizontal="right" vertical="center" wrapText="1"/>
      <protection/>
    </xf>
    <xf numFmtId="0" fontId="1" fillId="0" borderId="15" xfId="60" applyFont="1" applyBorder="1" applyAlignment="1">
      <alignment horizontal="left"/>
      <protection/>
    </xf>
    <xf numFmtId="0" fontId="1" fillId="0" borderId="12" xfId="60" applyFont="1" applyBorder="1" applyAlignment="1">
      <alignment horizontal="left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13" fillId="0" borderId="0" xfId="57" applyFont="1" applyFill="1" applyAlignment="1">
      <alignment horizontal="left" vertical="center" wrapText="1"/>
      <protection/>
    </xf>
    <xf numFmtId="0" fontId="20" fillId="0" borderId="0" xfId="57" applyFont="1" applyFill="1" applyAlignment="1">
      <alignment horizontal="center" vertical="center"/>
      <protection/>
    </xf>
    <xf numFmtId="0" fontId="1" fillId="0" borderId="0" xfId="57" applyFont="1" applyFill="1" applyAlignment="1">
      <alignment horizontal="left" vertical="center" wrapText="1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8" fillId="33" borderId="15" xfId="57" applyFont="1" applyFill="1" applyBorder="1" applyAlignment="1">
      <alignment horizontal="centerContinuous" vertical="center" wrapText="1"/>
      <protection/>
    </xf>
    <xf numFmtId="0" fontId="58" fillId="33" borderId="16" xfId="57" applyFont="1" applyFill="1" applyBorder="1" applyAlignment="1">
      <alignment horizontal="centerContinuous" vertical="center" wrapText="1"/>
      <protection/>
    </xf>
    <xf numFmtId="0" fontId="58" fillId="33" borderId="12" xfId="57" applyFont="1" applyFill="1" applyBorder="1" applyAlignment="1">
      <alignment horizontal="centerContinuous" vertical="center" wrapText="1"/>
      <protection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4" fontId="59" fillId="0" borderId="10" xfId="57" applyNumberFormat="1" applyFont="1" applyFill="1" applyBorder="1" applyAlignment="1">
      <alignment vertical="center"/>
      <protection/>
    </xf>
    <xf numFmtId="4" fontId="59" fillId="0" borderId="10" xfId="0" applyNumberFormat="1" applyFont="1" applyFill="1" applyBorder="1" applyAlignment="1">
      <alignment horizontal="right" vertical="center"/>
    </xf>
    <xf numFmtId="0" fontId="59" fillId="0" borderId="10" xfId="0" applyFont="1" applyBorder="1" applyAlignment="1">
      <alignment vertical="center"/>
    </xf>
    <xf numFmtId="0" fontId="59" fillId="0" borderId="10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2" xfId="56"/>
    <cellStyle name="Normal 2" xfId="57"/>
    <cellStyle name="Normal 34" xfId="58"/>
    <cellStyle name="Normal 35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6" sqref="A6:B6"/>
    </sheetView>
  </sheetViews>
  <sheetFormatPr defaultColWidth="9.140625" defaultRowHeight="15"/>
  <cols>
    <col min="1" max="1" width="10.421875" style="0" customWidth="1"/>
    <col min="2" max="2" width="47.57421875" style="0" customWidth="1"/>
    <col min="3" max="3" width="16.140625" style="0" customWidth="1"/>
  </cols>
  <sheetData>
    <row r="1" spans="1:3" ht="51" customHeight="1">
      <c r="A1" s="76" t="s">
        <v>217</v>
      </c>
      <c r="B1" s="76"/>
      <c r="C1" s="76"/>
    </row>
    <row r="2" spans="1:3" ht="15">
      <c r="A2" s="56"/>
      <c r="B2" s="56"/>
      <c r="C2" s="57"/>
    </row>
    <row r="3" spans="1:3" ht="25.5">
      <c r="A3" s="81" t="s">
        <v>5</v>
      </c>
      <c r="B3" s="82"/>
      <c r="C3" s="73" t="s">
        <v>213</v>
      </c>
    </row>
    <row r="4" spans="1:3" ht="15">
      <c r="A4" s="79" t="str">
        <f>DARBU_IZMAKSAS!A4</f>
        <v>Laimdotas ielas rekonstrukcija</v>
      </c>
      <c r="B4" s="80"/>
      <c r="C4" s="67">
        <f>DARBU_IZMAKSAS!G133</f>
        <v>0</v>
      </c>
    </row>
    <row r="5" spans="1:3" ht="15" customHeight="1">
      <c r="A5" s="77" t="s">
        <v>207</v>
      </c>
      <c r="B5" s="78"/>
      <c r="C5" s="68">
        <f>ROUND(SUM(C4:C4),2)</f>
        <v>0</v>
      </c>
    </row>
    <row r="6" spans="1:3" ht="15">
      <c r="A6" s="74" t="s">
        <v>220</v>
      </c>
      <c r="B6" s="75"/>
      <c r="C6" s="67">
        <f>ROUND(C5*5%,2)</f>
        <v>0</v>
      </c>
    </row>
    <row r="7" spans="1:3" ht="15">
      <c r="A7" s="74" t="s">
        <v>208</v>
      </c>
      <c r="B7" s="75"/>
      <c r="C7" s="69">
        <f>ROUND(SUM(C5:C6),2)</f>
        <v>0</v>
      </c>
    </row>
    <row r="8" spans="1:3" ht="15">
      <c r="A8" s="74" t="s">
        <v>209</v>
      </c>
      <c r="B8" s="75"/>
      <c r="C8" s="69">
        <f>ROUND(C7*21%,2)</f>
        <v>0</v>
      </c>
    </row>
    <row r="9" spans="1:3" ht="15">
      <c r="A9" s="74" t="s">
        <v>210</v>
      </c>
      <c r="B9" s="75"/>
      <c r="C9" s="68">
        <f>ROUND(SUM(C7:C8),2)</f>
        <v>0</v>
      </c>
    </row>
    <row r="10" spans="1:3" ht="15">
      <c r="A10" s="58"/>
      <c r="B10" s="59"/>
      <c r="C10" s="60"/>
    </row>
    <row r="11" spans="2:3" ht="15">
      <c r="B11" s="61" t="s">
        <v>214</v>
      </c>
      <c r="C11" s="62"/>
    </row>
    <row r="12" spans="2:3" ht="15">
      <c r="B12" s="63"/>
      <c r="C12" s="64" t="s">
        <v>215</v>
      </c>
    </row>
    <row r="13" spans="2:3" ht="15">
      <c r="B13" s="65"/>
      <c r="C13" s="66"/>
    </row>
    <row r="14" spans="2:3" ht="15">
      <c r="B14" s="58"/>
      <c r="C14" s="59"/>
    </row>
    <row r="15" spans="2:3" ht="15">
      <c r="B15" s="61" t="s">
        <v>216</v>
      </c>
      <c r="C15" s="62"/>
    </row>
    <row r="16" spans="2:3" ht="15">
      <c r="B16" s="63"/>
      <c r="C16" s="64" t="s">
        <v>215</v>
      </c>
    </row>
    <row r="17" spans="1:3" ht="15">
      <c r="A17" s="58"/>
      <c r="B17" s="59"/>
      <c r="C17" s="60"/>
    </row>
  </sheetData>
  <sheetProtection/>
  <mergeCells count="8">
    <mergeCell ref="A9:B9"/>
    <mergeCell ref="A1:C1"/>
    <mergeCell ref="A5:B5"/>
    <mergeCell ref="A6:B6"/>
    <mergeCell ref="A7:B7"/>
    <mergeCell ref="A8:B8"/>
    <mergeCell ref="A4:B4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G147"/>
  <sheetViews>
    <sheetView tabSelected="1" zoomScalePageLayoutView="115" workbookViewId="0" topLeftCell="A1">
      <selection activeCell="L124" sqref="L124"/>
    </sheetView>
  </sheetViews>
  <sheetFormatPr defaultColWidth="9.00390625" defaultRowHeight="15"/>
  <cols>
    <col min="1" max="2" width="5.7109375" style="16" customWidth="1"/>
    <col min="3" max="3" width="42.7109375" style="16" customWidth="1"/>
    <col min="4" max="4" width="10.421875" style="16" customWidth="1"/>
    <col min="5" max="5" width="9.28125" style="16" customWidth="1"/>
    <col min="6" max="6" width="9.00390625" style="23" customWidth="1"/>
    <col min="7" max="7" width="12.140625" style="16" customWidth="1"/>
    <col min="8" max="16384" width="9.00390625" style="16" customWidth="1"/>
  </cols>
  <sheetData>
    <row r="1" spans="1:7" ht="15">
      <c r="A1" s="84" t="s">
        <v>212</v>
      </c>
      <c r="B1" s="84"/>
      <c r="C1" s="84"/>
      <c r="D1" s="84"/>
      <c r="E1" s="84"/>
      <c r="F1" s="84"/>
      <c r="G1" s="84"/>
    </row>
    <row r="3" spans="1:7" ht="32.25" customHeight="1">
      <c r="A3" s="36" t="s">
        <v>1</v>
      </c>
      <c r="B3" s="37" t="s">
        <v>109</v>
      </c>
      <c r="C3" s="38" t="s">
        <v>5</v>
      </c>
      <c r="D3" s="38" t="s">
        <v>2</v>
      </c>
      <c r="E3" s="39" t="s">
        <v>16</v>
      </c>
      <c r="F3" s="40" t="s">
        <v>26</v>
      </c>
      <c r="G3" s="36" t="s">
        <v>27</v>
      </c>
    </row>
    <row r="4" spans="1:7" s="17" customFormat="1" ht="12.75">
      <c r="A4" s="86" t="s">
        <v>218</v>
      </c>
      <c r="B4" s="87"/>
      <c r="C4" s="87"/>
      <c r="D4" s="87"/>
      <c r="E4" s="87"/>
      <c r="F4" s="87"/>
      <c r="G4" s="88"/>
    </row>
    <row r="5" spans="1:7" s="17" customFormat="1" ht="12.75">
      <c r="A5" s="7">
        <v>1</v>
      </c>
      <c r="B5" s="7"/>
      <c r="C5" s="10" t="s">
        <v>6</v>
      </c>
      <c r="D5" s="7"/>
      <c r="E5" s="8"/>
      <c r="F5" s="14"/>
      <c r="G5" s="14"/>
    </row>
    <row r="6" spans="1:7" s="17" customFormat="1" ht="12.75">
      <c r="A6" s="7" t="s">
        <v>4</v>
      </c>
      <c r="B6" s="7" t="s">
        <v>25</v>
      </c>
      <c r="C6" s="27" t="s">
        <v>55</v>
      </c>
      <c r="D6" s="7" t="s">
        <v>19</v>
      </c>
      <c r="E6" s="26">
        <v>1</v>
      </c>
      <c r="F6" s="14"/>
      <c r="G6" s="18">
        <f>ROUND(E6*F6,2)</f>
        <v>0</v>
      </c>
    </row>
    <row r="7" spans="1:7" s="17" customFormat="1" ht="12.75">
      <c r="A7" s="7" t="s">
        <v>7</v>
      </c>
      <c r="B7" s="7" t="s">
        <v>12</v>
      </c>
      <c r="C7" s="27" t="s">
        <v>56</v>
      </c>
      <c r="D7" s="7" t="s">
        <v>3</v>
      </c>
      <c r="E7" s="26">
        <v>625</v>
      </c>
      <c r="F7" s="14"/>
      <c r="G7" s="18">
        <f aca="true" t="shared" si="0" ref="G7:G21">ROUND(E7*F7,2)</f>
        <v>0</v>
      </c>
    </row>
    <row r="8" spans="1:7" s="17" customFormat="1" ht="36">
      <c r="A8" s="7" t="s">
        <v>8</v>
      </c>
      <c r="B8" s="7" t="s">
        <v>110</v>
      </c>
      <c r="C8" s="29" t="s">
        <v>76</v>
      </c>
      <c r="D8" s="7" t="s">
        <v>11</v>
      </c>
      <c r="E8" s="26">
        <v>2129</v>
      </c>
      <c r="F8" s="14"/>
      <c r="G8" s="18">
        <f t="shared" si="0"/>
        <v>0</v>
      </c>
    </row>
    <row r="9" spans="1:7" s="17" customFormat="1" ht="24">
      <c r="A9" s="7" t="s">
        <v>24</v>
      </c>
      <c r="B9" s="7" t="s">
        <v>34</v>
      </c>
      <c r="C9" s="29" t="s">
        <v>57</v>
      </c>
      <c r="D9" s="7" t="s">
        <v>9</v>
      </c>
      <c r="E9" s="26">
        <v>4</v>
      </c>
      <c r="F9" s="14"/>
      <c r="G9" s="18">
        <f t="shared" si="0"/>
        <v>0</v>
      </c>
    </row>
    <row r="10" spans="1:7" s="17" customFormat="1" ht="24">
      <c r="A10" s="7" t="s">
        <v>31</v>
      </c>
      <c r="B10" s="7" t="s">
        <v>34</v>
      </c>
      <c r="C10" s="29" t="s">
        <v>77</v>
      </c>
      <c r="D10" s="7" t="s">
        <v>11</v>
      </c>
      <c r="E10" s="26">
        <v>742</v>
      </c>
      <c r="F10" s="14"/>
      <c r="G10" s="18">
        <f t="shared" si="0"/>
        <v>0</v>
      </c>
    </row>
    <row r="11" spans="1:7" s="17" customFormat="1" ht="24">
      <c r="A11" s="7" t="s">
        <v>32</v>
      </c>
      <c r="B11" s="7" t="s">
        <v>111</v>
      </c>
      <c r="C11" s="29" t="s">
        <v>79</v>
      </c>
      <c r="D11" s="7" t="s">
        <v>3</v>
      </c>
      <c r="E11" s="26">
        <v>32</v>
      </c>
      <c r="F11" s="14"/>
      <c r="G11" s="18">
        <f t="shared" si="0"/>
        <v>0</v>
      </c>
    </row>
    <row r="12" spans="1:7" s="17" customFormat="1" ht="12.75">
      <c r="A12" s="7" t="s">
        <v>78</v>
      </c>
      <c r="B12" s="7" t="s">
        <v>111</v>
      </c>
      <c r="C12" s="29" t="s">
        <v>80</v>
      </c>
      <c r="D12" s="7" t="s">
        <v>3</v>
      </c>
      <c r="E12" s="26">
        <v>14</v>
      </c>
      <c r="F12" s="14"/>
      <c r="G12" s="18">
        <f t="shared" si="0"/>
        <v>0</v>
      </c>
    </row>
    <row r="13" spans="1:7" s="17" customFormat="1" ht="12.75">
      <c r="A13" s="7" t="s">
        <v>82</v>
      </c>
      <c r="B13" s="7" t="s">
        <v>111</v>
      </c>
      <c r="C13" s="29" t="s">
        <v>81</v>
      </c>
      <c r="D13" s="7" t="s">
        <v>9</v>
      </c>
      <c r="E13" s="26">
        <v>1</v>
      </c>
      <c r="F13" s="14"/>
      <c r="G13" s="18">
        <f t="shared" si="0"/>
        <v>0</v>
      </c>
    </row>
    <row r="14" spans="1:7" s="17" customFormat="1" ht="12.75">
      <c r="A14" s="7" t="s">
        <v>170</v>
      </c>
      <c r="B14" s="7" t="s">
        <v>111</v>
      </c>
      <c r="C14" s="29" t="s">
        <v>124</v>
      </c>
      <c r="D14" s="7" t="s">
        <v>9</v>
      </c>
      <c r="E14" s="26">
        <v>2</v>
      </c>
      <c r="F14" s="14"/>
      <c r="G14" s="18">
        <f t="shared" si="0"/>
        <v>0</v>
      </c>
    </row>
    <row r="15" spans="1:7" s="17" customFormat="1" ht="12.75">
      <c r="A15" s="7">
        <v>2</v>
      </c>
      <c r="B15" s="7"/>
      <c r="C15" s="10" t="s">
        <v>28</v>
      </c>
      <c r="D15" s="7"/>
      <c r="E15" s="31"/>
      <c r="F15" s="14"/>
      <c r="G15" s="18"/>
    </row>
    <row r="16" spans="1:7" s="17" customFormat="1" ht="48">
      <c r="A16" s="7" t="s">
        <v>10</v>
      </c>
      <c r="B16" s="7" t="s">
        <v>112</v>
      </c>
      <c r="C16" s="29" t="s">
        <v>128</v>
      </c>
      <c r="D16" s="7" t="s">
        <v>9</v>
      </c>
      <c r="E16" s="26">
        <v>4</v>
      </c>
      <c r="F16" s="14"/>
      <c r="G16" s="18">
        <f t="shared" si="0"/>
        <v>0</v>
      </c>
    </row>
    <row r="17" spans="1:7" s="17" customFormat="1" ht="48">
      <c r="A17" s="7" t="s">
        <v>18</v>
      </c>
      <c r="B17" s="7" t="s">
        <v>112</v>
      </c>
      <c r="C17" s="29" t="s">
        <v>123</v>
      </c>
      <c r="D17" s="7" t="s">
        <v>9</v>
      </c>
      <c r="E17" s="26">
        <v>2</v>
      </c>
      <c r="F17" s="14"/>
      <c r="G17" s="18">
        <f t="shared" si="0"/>
        <v>0</v>
      </c>
    </row>
    <row r="18" spans="1:7" s="17" customFormat="1" ht="48">
      <c r="A18" s="7" t="s">
        <v>25</v>
      </c>
      <c r="B18" s="7" t="s">
        <v>112</v>
      </c>
      <c r="C18" s="29" t="s">
        <v>58</v>
      </c>
      <c r="D18" s="7" t="s">
        <v>9</v>
      </c>
      <c r="E18" s="26">
        <v>1</v>
      </c>
      <c r="F18" s="14"/>
      <c r="G18" s="18">
        <f t="shared" si="0"/>
        <v>0</v>
      </c>
    </row>
    <row r="19" spans="1:7" s="17" customFormat="1" ht="36">
      <c r="A19" s="7" t="s">
        <v>33</v>
      </c>
      <c r="B19" s="7" t="s">
        <v>112</v>
      </c>
      <c r="C19" s="29" t="s">
        <v>127</v>
      </c>
      <c r="D19" s="7" t="s">
        <v>9</v>
      </c>
      <c r="E19" s="26">
        <v>4</v>
      </c>
      <c r="F19" s="14"/>
      <c r="G19" s="18">
        <f t="shared" si="0"/>
        <v>0</v>
      </c>
    </row>
    <row r="20" spans="1:7" s="17" customFormat="1" ht="24.75">
      <c r="A20" s="7" t="s">
        <v>171</v>
      </c>
      <c r="B20" s="34" t="s">
        <v>113</v>
      </c>
      <c r="C20" s="29" t="s">
        <v>59</v>
      </c>
      <c r="D20" s="7" t="s">
        <v>3</v>
      </c>
      <c r="E20" s="26">
        <v>67</v>
      </c>
      <c r="F20" s="14"/>
      <c r="G20" s="18">
        <f t="shared" si="0"/>
        <v>0</v>
      </c>
    </row>
    <row r="21" spans="1:7" s="17" customFormat="1" ht="24">
      <c r="A21" s="7" t="s">
        <v>172</v>
      </c>
      <c r="B21" s="34" t="s">
        <v>125</v>
      </c>
      <c r="C21" s="29" t="s">
        <v>126</v>
      </c>
      <c r="D21" s="7" t="s">
        <v>3</v>
      </c>
      <c r="E21" s="26">
        <v>27</v>
      </c>
      <c r="F21" s="14"/>
      <c r="G21" s="18">
        <f t="shared" si="0"/>
        <v>0</v>
      </c>
    </row>
    <row r="22" spans="1:7" s="17" customFormat="1" ht="12.75">
      <c r="A22" s="7">
        <v>3</v>
      </c>
      <c r="B22" s="7"/>
      <c r="C22" s="9" t="s">
        <v>13</v>
      </c>
      <c r="D22" s="7"/>
      <c r="E22" s="26"/>
      <c r="F22" s="14"/>
      <c r="G22" s="18"/>
    </row>
    <row r="23" spans="1:7" s="17" customFormat="1" ht="24">
      <c r="A23" s="7" t="s">
        <v>12</v>
      </c>
      <c r="B23" s="7" t="s">
        <v>110</v>
      </c>
      <c r="C23" s="29" t="s">
        <v>83</v>
      </c>
      <c r="D23" s="7" t="s">
        <v>11</v>
      </c>
      <c r="E23" s="26">
        <v>4204</v>
      </c>
      <c r="F23" s="14"/>
      <c r="G23" s="18">
        <f>ROUND(E23*F23,2)</f>
        <v>0</v>
      </c>
    </row>
    <row r="24" spans="1:7" s="17" customFormat="1" ht="37.5">
      <c r="A24" s="25" t="s">
        <v>34</v>
      </c>
      <c r="B24" s="25" t="s">
        <v>114</v>
      </c>
      <c r="C24" s="29" t="s">
        <v>60</v>
      </c>
      <c r="D24" s="7" t="s">
        <v>11</v>
      </c>
      <c r="E24" s="26">
        <v>2094</v>
      </c>
      <c r="F24" s="14"/>
      <c r="G24" s="18">
        <f>ROUND(E24*F24,2)</f>
        <v>0</v>
      </c>
    </row>
    <row r="25" spans="1:7" s="17" customFormat="1" ht="12.75">
      <c r="A25" s="25" t="s">
        <v>89</v>
      </c>
      <c r="B25" s="25" t="s">
        <v>14</v>
      </c>
      <c r="C25" s="29" t="s">
        <v>90</v>
      </c>
      <c r="D25" s="7" t="s">
        <v>15</v>
      </c>
      <c r="E25" s="26">
        <v>756</v>
      </c>
      <c r="F25" s="14"/>
      <c r="G25" s="18">
        <f>ROUND(E25*F25,2)</f>
        <v>0</v>
      </c>
    </row>
    <row r="26" spans="1:7" s="17" customFormat="1" ht="24">
      <c r="A26" s="7">
        <v>4</v>
      </c>
      <c r="B26" s="7"/>
      <c r="C26" s="10" t="s">
        <v>134</v>
      </c>
      <c r="D26" s="11"/>
      <c r="E26" s="26"/>
      <c r="F26" s="15"/>
      <c r="G26" s="18"/>
    </row>
    <row r="27" spans="1:7" s="17" customFormat="1" ht="24">
      <c r="A27" s="7" t="s">
        <v>14</v>
      </c>
      <c r="B27" s="7"/>
      <c r="C27" s="10" t="s">
        <v>129</v>
      </c>
      <c r="D27" s="11"/>
      <c r="E27" s="26"/>
      <c r="F27" s="15"/>
      <c r="G27" s="18"/>
    </row>
    <row r="28" spans="1:7" s="17" customFormat="1" ht="24">
      <c r="A28" s="28" t="s">
        <v>35</v>
      </c>
      <c r="B28" s="28" t="s">
        <v>110</v>
      </c>
      <c r="C28" s="30" t="s">
        <v>21</v>
      </c>
      <c r="D28" s="7" t="s">
        <v>15</v>
      </c>
      <c r="E28" s="26">
        <v>364</v>
      </c>
      <c r="F28" s="14"/>
      <c r="G28" s="18">
        <f aca="true" t="shared" si="1" ref="G28:G34">ROUND(E28*F28,2)</f>
        <v>0</v>
      </c>
    </row>
    <row r="29" spans="1:7" s="17" customFormat="1" ht="36">
      <c r="A29" s="25" t="s">
        <v>36</v>
      </c>
      <c r="B29" s="25" t="s">
        <v>49</v>
      </c>
      <c r="C29" s="30" t="s">
        <v>175</v>
      </c>
      <c r="D29" s="7" t="s">
        <v>15</v>
      </c>
      <c r="E29" s="26">
        <v>199</v>
      </c>
      <c r="F29" s="14"/>
      <c r="G29" s="18">
        <f t="shared" si="1"/>
        <v>0</v>
      </c>
    </row>
    <row r="30" spans="1:7" s="17" customFormat="1" ht="12.75">
      <c r="A30" s="7" t="s">
        <v>37</v>
      </c>
      <c r="B30" s="7" t="s">
        <v>73</v>
      </c>
      <c r="C30" s="30" t="s">
        <v>29</v>
      </c>
      <c r="D30" s="7" t="s">
        <v>11</v>
      </c>
      <c r="E30" s="26">
        <v>465</v>
      </c>
      <c r="F30" s="14"/>
      <c r="G30" s="18">
        <f t="shared" si="1"/>
        <v>0</v>
      </c>
    </row>
    <row r="31" spans="1:7" s="17" customFormat="1" ht="12.75">
      <c r="A31" s="7" t="s">
        <v>38</v>
      </c>
      <c r="B31" s="7" t="s">
        <v>73</v>
      </c>
      <c r="C31" s="30" t="s">
        <v>61</v>
      </c>
      <c r="D31" s="7" t="s">
        <v>11</v>
      </c>
      <c r="E31" s="26">
        <v>465</v>
      </c>
      <c r="F31" s="14"/>
      <c r="G31" s="18">
        <f t="shared" si="1"/>
        <v>0</v>
      </c>
    </row>
    <row r="32" spans="1:7" s="17" customFormat="1" ht="24">
      <c r="A32" s="7" t="s">
        <v>39</v>
      </c>
      <c r="B32" s="7" t="s">
        <v>115</v>
      </c>
      <c r="C32" s="30" t="s">
        <v>84</v>
      </c>
      <c r="D32" s="7" t="s">
        <v>11</v>
      </c>
      <c r="E32" s="26">
        <v>47</v>
      </c>
      <c r="F32" s="14"/>
      <c r="G32" s="18">
        <f t="shared" si="1"/>
        <v>0</v>
      </c>
    </row>
    <row r="33" spans="1:7" s="17" customFormat="1" ht="24">
      <c r="A33" s="7" t="s">
        <v>87</v>
      </c>
      <c r="B33" s="7" t="s">
        <v>115</v>
      </c>
      <c r="C33" s="30" t="s">
        <v>85</v>
      </c>
      <c r="D33" s="7" t="s">
        <v>11</v>
      </c>
      <c r="E33" s="26">
        <v>70</v>
      </c>
      <c r="F33" s="14"/>
      <c r="G33" s="18">
        <f t="shared" si="1"/>
        <v>0</v>
      </c>
    </row>
    <row r="34" spans="1:7" s="17" customFormat="1" ht="24">
      <c r="A34" s="7" t="s">
        <v>88</v>
      </c>
      <c r="B34" s="7" t="s">
        <v>115</v>
      </c>
      <c r="C34" s="30" t="s">
        <v>86</v>
      </c>
      <c r="D34" s="7" t="s">
        <v>11</v>
      </c>
      <c r="E34" s="26">
        <v>348</v>
      </c>
      <c r="F34" s="14"/>
      <c r="G34" s="18">
        <f t="shared" si="1"/>
        <v>0</v>
      </c>
    </row>
    <row r="35" spans="1:7" s="17" customFormat="1" ht="24">
      <c r="A35" s="7" t="s">
        <v>40</v>
      </c>
      <c r="B35" s="7"/>
      <c r="C35" s="10" t="s">
        <v>130</v>
      </c>
      <c r="D35" s="11"/>
      <c r="E35" s="26"/>
      <c r="F35" s="15"/>
      <c r="G35" s="18"/>
    </row>
    <row r="36" spans="1:7" s="17" customFormat="1" ht="24">
      <c r="A36" s="28" t="s">
        <v>41</v>
      </c>
      <c r="B36" s="28" t="s">
        <v>110</v>
      </c>
      <c r="C36" s="30" t="s">
        <v>21</v>
      </c>
      <c r="D36" s="7" t="s">
        <v>15</v>
      </c>
      <c r="E36" s="26">
        <v>304</v>
      </c>
      <c r="F36" s="14"/>
      <c r="G36" s="18">
        <f aca="true" t="shared" si="2" ref="G36:G42">ROUND(E36*F36,2)</f>
        <v>0</v>
      </c>
    </row>
    <row r="37" spans="1:7" s="17" customFormat="1" ht="36">
      <c r="A37" s="25" t="s">
        <v>42</v>
      </c>
      <c r="B37" s="25" t="s">
        <v>49</v>
      </c>
      <c r="C37" s="30" t="s">
        <v>175</v>
      </c>
      <c r="D37" s="7" t="s">
        <v>15</v>
      </c>
      <c r="E37" s="26">
        <v>166</v>
      </c>
      <c r="F37" s="14"/>
      <c r="G37" s="18">
        <f t="shared" si="2"/>
        <v>0</v>
      </c>
    </row>
    <row r="38" spans="1:7" s="17" customFormat="1" ht="12.75">
      <c r="A38" s="7" t="s">
        <v>43</v>
      </c>
      <c r="B38" s="7" t="s">
        <v>73</v>
      </c>
      <c r="C38" s="30" t="s">
        <v>29</v>
      </c>
      <c r="D38" s="7" t="s">
        <v>11</v>
      </c>
      <c r="E38" s="26">
        <v>386</v>
      </c>
      <c r="F38" s="14"/>
      <c r="G38" s="18">
        <f t="shared" si="2"/>
        <v>0</v>
      </c>
    </row>
    <row r="39" spans="1:7" s="17" customFormat="1" ht="12.75">
      <c r="A39" s="7" t="s">
        <v>44</v>
      </c>
      <c r="B39" s="7" t="s">
        <v>73</v>
      </c>
      <c r="C39" s="30" t="s">
        <v>61</v>
      </c>
      <c r="D39" s="7" t="s">
        <v>11</v>
      </c>
      <c r="E39" s="26">
        <v>386</v>
      </c>
      <c r="F39" s="14"/>
      <c r="G39" s="18">
        <f t="shared" si="2"/>
        <v>0</v>
      </c>
    </row>
    <row r="40" spans="1:7" s="17" customFormat="1" ht="24">
      <c r="A40" s="7" t="s">
        <v>45</v>
      </c>
      <c r="B40" s="7" t="s">
        <v>115</v>
      </c>
      <c r="C40" s="30" t="s">
        <v>84</v>
      </c>
      <c r="D40" s="7" t="s">
        <v>11</v>
      </c>
      <c r="E40" s="26">
        <v>39</v>
      </c>
      <c r="F40" s="14"/>
      <c r="G40" s="18">
        <f t="shared" si="2"/>
        <v>0</v>
      </c>
    </row>
    <row r="41" spans="1:7" s="17" customFormat="1" ht="24">
      <c r="A41" s="7" t="s">
        <v>142</v>
      </c>
      <c r="B41" s="7" t="s">
        <v>115</v>
      </c>
      <c r="C41" s="30" t="s">
        <v>85</v>
      </c>
      <c r="D41" s="7" t="s">
        <v>11</v>
      </c>
      <c r="E41" s="26">
        <v>58</v>
      </c>
      <c r="F41" s="14"/>
      <c r="G41" s="18">
        <f t="shared" si="2"/>
        <v>0</v>
      </c>
    </row>
    <row r="42" spans="1:7" s="17" customFormat="1" ht="24">
      <c r="A42" s="7" t="s">
        <v>143</v>
      </c>
      <c r="B42" s="7" t="s">
        <v>115</v>
      </c>
      <c r="C42" s="30" t="s">
        <v>86</v>
      </c>
      <c r="D42" s="7" t="s">
        <v>11</v>
      </c>
      <c r="E42" s="26">
        <v>289</v>
      </c>
      <c r="F42" s="14"/>
      <c r="G42" s="18">
        <f t="shared" si="2"/>
        <v>0</v>
      </c>
    </row>
    <row r="43" spans="1:7" s="17" customFormat="1" ht="12.75">
      <c r="A43" s="7" t="s">
        <v>46</v>
      </c>
      <c r="B43" s="7"/>
      <c r="C43" s="10" t="s">
        <v>131</v>
      </c>
      <c r="D43" s="11"/>
      <c r="E43" s="26"/>
      <c r="F43" s="15"/>
      <c r="G43" s="18"/>
    </row>
    <row r="44" spans="1:7" s="17" customFormat="1" ht="24">
      <c r="A44" s="28" t="s">
        <v>47</v>
      </c>
      <c r="B44" s="28" t="s">
        <v>110</v>
      </c>
      <c r="C44" s="30" t="s">
        <v>21</v>
      </c>
      <c r="D44" s="7" t="s">
        <v>15</v>
      </c>
      <c r="E44" s="26">
        <v>145</v>
      </c>
      <c r="F44" s="14"/>
      <c r="G44" s="18">
        <f aca="true" t="shared" si="3" ref="G44:G50">ROUND(E44*F44,2)</f>
        <v>0</v>
      </c>
    </row>
    <row r="45" spans="1:7" s="17" customFormat="1" ht="36">
      <c r="A45" s="25" t="s">
        <v>48</v>
      </c>
      <c r="B45" s="25" t="s">
        <v>49</v>
      </c>
      <c r="C45" s="30" t="s">
        <v>175</v>
      </c>
      <c r="D45" s="7" t="s">
        <v>15</v>
      </c>
      <c r="E45" s="26">
        <v>79</v>
      </c>
      <c r="F45" s="14"/>
      <c r="G45" s="18">
        <f t="shared" si="3"/>
        <v>0</v>
      </c>
    </row>
    <row r="46" spans="1:7" s="17" customFormat="1" ht="12.75">
      <c r="A46" s="7" t="s">
        <v>62</v>
      </c>
      <c r="B46" s="7" t="s">
        <v>73</v>
      </c>
      <c r="C46" s="30" t="s">
        <v>29</v>
      </c>
      <c r="D46" s="7" t="s">
        <v>11</v>
      </c>
      <c r="E46" s="26">
        <v>183</v>
      </c>
      <c r="F46" s="14"/>
      <c r="G46" s="18">
        <f t="shared" si="3"/>
        <v>0</v>
      </c>
    </row>
    <row r="47" spans="1:7" s="17" customFormat="1" ht="12.75">
      <c r="A47" s="7" t="s">
        <v>63</v>
      </c>
      <c r="B47" s="7" t="s">
        <v>73</v>
      </c>
      <c r="C47" s="30" t="s">
        <v>61</v>
      </c>
      <c r="D47" s="7" t="s">
        <v>11</v>
      </c>
      <c r="E47" s="26">
        <v>183</v>
      </c>
      <c r="F47" s="14"/>
      <c r="G47" s="18">
        <f t="shared" si="3"/>
        <v>0</v>
      </c>
    </row>
    <row r="48" spans="1:7" s="17" customFormat="1" ht="24">
      <c r="A48" s="7" t="s">
        <v>64</v>
      </c>
      <c r="B48" s="7" t="s">
        <v>115</v>
      </c>
      <c r="C48" s="30" t="s">
        <v>84</v>
      </c>
      <c r="D48" s="7" t="s">
        <v>11</v>
      </c>
      <c r="E48" s="26">
        <v>19</v>
      </c>
      <c r="F48" s="14"/>
      <c r="G48" s="18">
        <f t="shared" si="3"/>
        <v>0</v>
      </c>
    </row>
    <row r="49" spans="1:7" s="17" customFormat="1" ht="24">
      <c r="A49" s="7" t="s">
        <v>65</v>
      </c>
      <c r="B49" s="7" t="s">
        <v>115</v>
      </c>
      <c r="C49" s="30" t="s">
        <v>85</v>
      </c>
      <c r="D49" s="7" t="s">
        <v>11</v>
      </c>
      <c r="E49" s="26">
        <v>28</v>
      </c>
      <c r="F49" s="14"/>
      <c r="G49" s="18">
        <f t="shared" si="3"/>
        <v>0</v>
      </c>
    </row>
    <row r="50" spans="1:7" s="17" customFormat="1" ht="24">
      <c r="A50" s="7" t="s">
        <v>144</v>
      </c>
      <c r="B50" s="7" t="s">
        <v>115</v>
      </c>
      <c r="C50" s="30" t="s">
        <v>86</v>
      </c>
      <c r="D50" s="7" t="s">
        <v>11</v>
      </c>
      <c r="E50" s="26">
        <v>136</v>
      </c>
      <c r="F50" s="14"/>
      <c r="G50" s="18">
        <f t="shared" si="3"/>
        <v>0</v>
      </c>
    </row>
    <row r="51" spans="1:7" s="17" customFormat="1" ht="24">
      <c r="A51" s="7" t="s">
        <v>145</v>
      </c>
      <c r="B51" s="7"/>
      <c r="C51" s="10" t="s">
        <v>132</v>
      </c>
      <c r="D51" s="7"/>
      <c r="E51" s="26"/>
      <c r="F51" s="14"/>
      <c r="G51" s="18"/>
    </row>
    <row r="52" spans="1:7" s="17" customFormat="1" ht="24">
      <c r="A52" s="28" t="s">
        <v>146</v>
      </c>
      <c r="B52" s="28" t="s">
        <v>110</v>
      </c>
      <c r="C52" s="30" t="s">
        <v>20</v>
      </c>
      <c r="D52" s="7" t="s">
        <v>15</v>
      </c>
      <c r="E52" s="26">
        <v>1134</v>
      </c>
      <c r="F52" s="14"/>
      <c r="G52" s="18">
        <f aca="true" t="shared" si="4" ref="G52:G58">ROUND(E52*F52,2)</f>
        <v>0</v>
      </c>
    </row>
    <row r="53" spans="1:7" s="17" customFormat="1" ht="48">
      <c r="A53" s="25" t="s">
        <v>147</v>
      </c>
      <c r="B53" s="25" t="s">
        <v>49</v>
      </c>
      <c r="C53" s="30" t="s">
        <v>176</v>
      </c>
      <c r="D53" s="7" t="s">
        <v>15</v>
      </c>
      <c r="E53" s="26">
        <v>514</v>
      </c>
      <c r="F53" s="14"/>
      <c r="G53" s="18">
        <f t="shared" si="4"/>
        <v>0</v>
      </c>
    </row>
    <row r="54" spans="1:7" s="17" customFormat="1" ht="12.75">
      <c r="A54" s="7" t="s">
        <v>148</v>
      </c>
      <c r="B54" s="7" t="s">
        <v>73</v>
      </c>
      <c r="C54" s="30" t="s">
        <v>137</v>
      </c>
      <c r="D54" s="7" t="s">
        <v>11</v>
      </c>
      <c r="E54" s="26">
        <v>1280</v>
      </c>
      <c r="F54" s="14"/>
      <c r="G54" s="18">
        <f t="shared" si="4"/>
        <v>0</v>
      </c>
    </row>
    <row r="55" spans="1:7" s="17" customFormat="1" ht="12.75">
      <c r="A55" s="7" t="s">
        <v>149</v>
      </c>
      <c r="B55" s="7" t="s">
        <v>73</v>
      </c>
      <c r="C55" s="30" t="s">
        <v>138</v>
      </c>
      <c r="D55" s="7" t="s">
        <v>11</v>
      </c>
      <c r="E55" s="26">
        <v>1280</v>
      </c>
      <c r="F55" s="14"/>
      <c r="G55" s="18">
        <f t="shared" si="4"/>
        <v>0</v>
      </c>
    </row>
    <row r="56" spans="1:7" s="17" customFormat="1" ht="12.75">
      <c r="A56" s="7" t="s">
        <v>150</v>
      </c>
      <c r="B56" s="7" t="s">
        <v>73</v>
      </c>
      <c r="C56" s="30" t="s">
        <v>136</v>
      </c>
      <c r="D56" s="7" t="s">
        <v>11</v>
      </c>
      <c r="E56" s="26">
        <v>1252</v>
      </c>
      <c r="F56" s="14"/>
      <c r="G56" s="18">
        <f t="shared" si="4"/>
        <v>0</v>
      </c>
    </row>
    <row r="57" spans="1:7" s="17" customFormat="1" ht="12.75">
      <c r="A57" s="7" t="s">
        <v>151</v>
      </c>
      <c r="B57" s="7" t="s">
        <v>115</v>
      </c>
      <c r="C57" s="30" t="s">
        <v>139</v>
      </c>
      <c r="D57" s="7" t="s">
        <v>11</v>
      </c>
      <c r="E57" s="26">
        <v>1252</v>
      </c>
      <c r="F57" s="14"/>
      <c r="G57" s="18">
        <f t="shared" si="4"/>
        <v>0</v>
      </c>
    </row>
    <row r="58" spans="1:7" s="17" customFormat="1" ht="24">
      <c r="A58" s="7" t="s">
        <v>152</v>
      </c>
      <c r="B58" s="7" t="s">
        <v>116</v>
      </c>
      <c r="C58" s="30" t="s">
        <v>140</v>
      </c>
      <c r="D58" s="7" t="s">
        <v>11</v>
      </c>
      <c r="E58" s="26">
        <v>28</v>
      </c>
      <c r="F58" s="14"/>
      <c r="G58" s="18">
        <f t="shared" si="4"/>
        <v>0</v>
      </c>
    </row>
    <row r="59" spans="1:7" s="17" customFormat="1" ht="24">
      <c r="A59" s="7" t="s">
        <v>50</v>
      </c>
      <c r="B59" s="7"/>
      <c r="C59" s="10" t="s">
        <v>133</v>
      </c>
      <c r="D59" s="7"/>
      <c r="E59" s="26"/>
      <c r="F59" s="14"/>
      <c r="G59" s="18"/>
    </row>
    <row r="60" spans="1:7" s="17" customFormat="1" ht="24">
      <c r="A60" s="28" t="s">
        <v>51</v>
      </c>
      <c r="B60" s="28" t="s">
        <v>110</v>
      </c>
      <c r="C60" s="30" t="s">
        <v>20</v>
      </c>
      <c r="D60" s="7" t="s">
        <v>15</v>
      </c>
      <c r="E60" s="26">
        <v>1177</v>
      </c>
      <c r="F60" s="14"/>
      <c r="G60" s="18">
        <f aca="true" t="shared" si="5" ref="G60:G65">ROUND(E60*F60,2)</f>
        <v>0</v>
      </c>
    </row>
    <row r="61" spans="1:7" s="17" customFormat="1" ht="48">
      <c r="A61" s="25" t="s">
        <v>70</v>
      </c>
      <c r="B61" s="25" t="s">
        <v>49</v>
      </c>
      <c r="C61" s="30" t="s">
        <v>176</v>
      </c>
      <c r="D61" s="7" t="s">
        <v>15</v>
      </c>
      <c r="E61" s="26">
        <v>553</v>
      </c>
      <c r="F61" s="14"/>
      <c r="G61" s="18">
        <f t="shared" si="5"/>
        <v>0</v>
      </c>
    </row>
    <row r="62" spans="1:7" s="17" customFormat="1" ht="12.75">
      <c r="A62" s="7" t="s">
        <v>71</v>
      </c>
      <c r="B62" s="7" t="s">
        <v>73</v>
      </c>
      <c r="C62" s="30" t="s">
        <v>137</v>
      </c>
      <c r="D62" s="7" t="s">
        <v>11</v>
      </c>
      <c r="E62" s="26">
        <v>1437</v>
      </c>
      <c r="F62" s="14"/>
      <c r="G62" s="18">
        <f t="shared" si="5"/>
        <v>0</v>
      </c>
    </row>
    <row r="63" spans="1:7" s="17" customFormat="1" ht="12.75">
      <c r="A63" s="7" t="s">
        <v>72</v>
      </c>
      <c r="B63" s="7" t="s">
        <v>73</v>
      </c>
      <c r="C63" s="30" t="s">
        <v>138</v>
      </c>
      <c r="D63" s="7" t="s">
        <v>11</v>
      </c>
      <c r="E63" s="26">
        <v>1437</v>
      </c>
      <c r="F63" s="14"/>
      <c r="G63" s="18">
        <f t="shared" si="5"/>
        <v>0</v>
      </c>
    </row>
    <row r="64" spans="1:7" s="17" customFormat="1" ht="12.75">
      <c r="A64" s="7" t="s">
        <v>153</v>
      </c>
      <c r="B64" s="7" t="s">
        <v>73</v>
      </c>
      <c r="C64" s="30" t="s">
        <v>136</v>
      </c>
      <c r="D64" s="7" t="s">
        <v>11</v>
      </c>
      <c r="E64" s="26">
        <v>1437</v>
      </c>
      <c r="F64" s="14"/>
      <c r="G64" s="18">
        <f t="shared" si="5"/>
        <v>0</v>
      </c>
    </row>
    <row r="65" spans="1:7" s="17" customFormat="1" ht="12.75">
      <c r="A65" s="7" t="s">
        <v>154</v>
      </c>
      <c r="B65" s="7" t="s">
        <v>115</v>
      </c>
      <c r="C65" s="30" t="s">
        <v>139</v>
      </c>
      <c r="D65" s="7" t="s">
        <v>11</v>
      </c>
      <c r="E65" s="26">
        <v>1437</v>
      </c>
      <c r="F65" s="14"/>
      <c r="G65" s="18">
        <f t="shared" si="5"/>
        <v>0</v>
      </c>
    </row>
    <row r="66" spans="1:7" s="17" customFormat="1" ht="12.75">
      <c r="A66" s="7" t="s">
        <v>53</v>
      </c>
      <c r="B66" s="7"/>
      <c r="C66" s="10" t="s">
        <v>135</v>
      </c>
      <c r="D66" s="7"/>
      <c r="E66" s="26"/>
      <c r="F66" s="14"/>
      <c r="G66" s="18"/>
    </row>
    <row r="67" spans="1:7" s="17" customFormat="1" ht="24">
      <c r="A67" s="28" t="s">
        <v>54</v>
      </c>
      <c r="B67" s="28" t="s">
        <v>110</v>
      </c>
      <c r="C67" s="30" t="s">
        <v>20</v>
      </c>
      <c r="D67" s="7" t="s">
        <v>15</v>
      </c>
      <c r="E67" s="26">
        <v>416</v>
      </c>
      <c r="F67" s="14"/>
      <c r="G67" s="18">
        <f aca="true" t="shared" si="6" ref="G67:G72">ROUND(E67*F67,2)</f>
        <v>0</v>
      </c>
    </row>
    <row r="68" spans="1:7" s="17" customFormat="1" ht="48">
      <c r="A68" s="25" t="s">
        <v>155</v>
      </c>
      <c r="B68" s="25" t="s">
        <v>49</v>
      </c>
      <c r="C68" s="30" t="s">
        <v>176</v>
      </c>
      <c r="D68" s="7" t="s">
        <v>15</v>
      </c>
      <c r="E68" s="26">
        <v>201</v>
      </c>
      <c r="F68" s="14"/>
      <c r="G68" s="18">
        <f t="shared" si="6"/>
        <v>0</v>
      </c>
    </row>
    <row r="69" spans="1:7" s="17" customFormat="1" ht="12.75">
      <c r="A69" s="7" t="s">
        <v>156</v>
      </c>
      <c r="B69" s="7" t="s">
        <v>73</v>
      </c>
      <c r="C69" s="30" t="s">
        <v>137</v>
      </c>
      <c r="D69" s="7" t="s">
        <v>11</v>
      </c>
      <c r="E69" s="26">
        <v>499</v>
      </c>
      <c r="F69" s="14"/>
      <c r="G69" s="18">
        <f t="shared" si="6"/>
        <v>0</v>
      </c>
    </row>
    <row r="70" spans="1:7" s="17" customFormat="1" ht="12.75">
      <c r="A70" s="7" t="s">
        <v>157</v>
      </c>
      <c r="B70" s="7" t="s">
        <v>73</v>
      </c>
      <c r="C70" s="30" t="s">
        <v>138</v>
      </c>
      <c r="D70" s="7" t="s">
        <v>11</v>
      </c>
      <c r="E70" s="26">
        <v>499</v>
      </c>
      <c r="F70" s="14"/>
      <c r="G70" s="18">
        <f t="shared" si="6"/>
        <v>0</v>
      </c>
    </row>
    <row r="71" spans="1:7" s="17" customFormat="1" ht="12.75">
      <c r="A71" s="7" t="s">
        <v>158</v>
      </c>
      <c r="B71" s="7" t="s">
        <v>73</v>
      </c>
      <c r="C71" s="30" t="s">
        <v>136</v>
      </c>
      <c r="D71" s="7" t="s">
        <v>11</v>
      </c>
      <c r="E71" s="26">
        <v>499</v>
      </c>
      <c r="F71" s="14"/>
      <c r="G71" s="18">
        <f t="shared" si="6"/>
        <v>0</v>
      </c>
    </row>
    <row r="72" spans="1:7" s="17" customFormat="1" ht="12.75">
      <c r="A72" s="7" t="s">
        <v>159</v>
      </c>
      <c r="B72" s="7" t="s">
        <v>115</v>
      </c>
      <c r="C72" s="30" t="s">
        <v>139</v>
      </c>
      <c r="D72" s="7" t="s">
        <v>11</v>
      </c>
      <c r="E72" s="26">
        <v>499</v>
      </c>
      <c r="F72" s="14"/>
      <c r="G72" s="18">
        <f t="shared" si="6"/>
        <v>0</v>
      </c>
    </row>
    <row r="73" spans="1:7" s="17" customFormat="1" ht="12.75">
      <c r="A73" s="28" t="s">
        <v>93</v>
      </c>
      <c r="B73" s="28"/>
      <c r="C73" s="13" t="s">
        <v>17</v>
      </c>
      <c r="D73" s="7"/>
      <c r="E73" s="26"/>
      <c r="F73" s="14"/>
      <c r="G73" s="18"/>
    </row>
    <row r="74" spans="1:7" s="17" customFormat="1" ht="36">
      <c r="A74" s="25" t="s">
        <v>94</v>
      </c>
      <c r="B74" s="25" t="s">
        <v>117</v>
      </c>
      <c r="C74" s="30" t="s">
        <v>66</v>
      </c>
      <c r="D74" s="7" t="s">
        <v>3</v>
      </c>
      <c r="E74" s="26">
        <v>714</v>
      </c>
      <c r="F74" s="14"/>
      <c r="G74" s="18">
        <f>ROUND(E74*F74,2)</f>
        <v>0</v>
      </c>
    </row>
    <row r="75" spans="1:7" s="17" customFormat="1" ht="36">
      <c r="A75" s="25" t="s">
        <v>160</v>
      </c>
      <c r="B75" s="25" t="s">
        <v>117</v>
      </c>
      <c r="C75" s="30" t="s">
        <v>67</v>
      </c>
      <c r="D75" s="7" t="s">
        <v>3</v>
      </c>
      <c r="E75" s="26">
        <v>14</v>
      </c>
      <c r="F75" s="14"/>
      <c r="G75" s="18">
        <f>ROUND(E75*F75,2)</f>
        <v>0</v>
      </c>
    </row>
    <row r="76" spans="1:7" s="17" customFormat="1" ht="36">
      <c r="A76" s="25" t="s">
        <v>161</v>
      </c>
      <c r="B76" s="25" t="s">
        <v>117</v>
      </c>
      <c r="C76" s="30" t="s">
        <v>68</v>
      </c>
      <c r="D76" s="7" t="s">
        <v>3</v>
      </c>
      <c r="E76" s="26">
        <v>674</v>
      </c>
      <c r="F76" s="14"/>
      <c r="G76" s="18">
        <f>ROUND(E76*F76,2)</f>
        <v>0</v>
      </c>
    </row>
    <row r="77" spans="1:7" s="17" customFormat="1" ht="35.25" customHeight="1">
      <c r="A77" s="25" t="s">
        <v>162</v>
      </c>
      <c r="B77" s="25" t="s">
        <v>117</v>
      </c>
      <c r="C77" s="30" t="s">
        <v>69</v>
      </c>
      <c r="D77" s="7" t="s">
        <v>3</v>
      </c>
      <c r="E77" s="26">
        <v>731</v>
      </c>
      <c r="F77" s="14"/>
      <c r="G77" s="18">
        <f>ROUND(E77*F77,2)</f>
        <v>0</v>
      </c>
    </row>
    <row r="78" spans="1:7" s="17" customFormat="1" ht="12.75">
      <c r="A78" s="7" t="s">
        <v>163</v>
      </c>
      <c r="B78" s="7"/>
      <c r="C78" s="12" t="s">
        <v>91</v>
      </c>
      <c r="D78" s="7"/>
      <c r="E78" s="26"/>
      <c r="F78" s="14"/>
      <c r="G78" s="18"/>
    </row>
    <row r="79" spans="1:7" s="17" customFormat="1" ht="33">
      <c r="A79" s="25" t="s">
        <v>164</v>
      </c>
      <c r="B79" s="35" t="s">
        <v>118</v>
      </c>
      <c r="C79" s="30" t="s">
        <v>92</v>
      </c>
      <c r="D79" s="7" t="s">
        <v>3</v>
      </c>
      <c r="E79" s="26">
        <v>105</v>
      </c>
      <c r="F79" s="14"/>
      <c r="G79" s="18">
        <f>ROUND(E79*F79,2)</f>
        <v>0</v>
      </c>
    </row>
    <row r="80" spans="1:7" s="17" customFormat="1" ht="12.75">
      <c r="A80" s="7" t="s">
        <v>165</v>
      </c>
      <c r="B80" s="7"/>
      <c r="C80" s="12" t="s">
        <v>106</v>
      </c>
      <c r="D80" s="7"/>
      <c r="E80" s="26"/>
      <c r="F80" s="14"/>
      <c r="G80" s="18"/>
    </row>
    <row r="81" spans="1:7" s="17" customFormat="1" ht="36">
      <c r="A81" s="25" t="s">
        <v>166</v>
      </c>
      <c r="B81" s="35" t="s">
        <v>118</v>
      </c>
      <c r="C81" s="30" t="s">
        <v>107</v>
      </c>
      <c r="D81" s="7" t="s">
        <v>11</v>
      </c>
      <c r="E81" s="26">
        <v>210</v>
      </c>
      <c r="F81" s="14"/>
      <c r="G81" s="18">
        <f>ROUND(E81*F81,2)</f>
        <v>0</v>
      </c>
    </row>
    <row r="82" spans="1:7" s="17" customFormat="1" ht="24.75">
      <c r="A82" s="25" t="s">
        <v>167</v>
      </c>
      <c r="B82" s="35" t="s">
        <v>119</v>
      </c>
      <c r="C82" s="30" t="s">
        <v>108</v>
      </c>
      <c r="D82" s="7" t="s">
        <v>11</v>
      </c>
      <c r="E82" s="26">
        <v>31</v>
      </c>
      <c r="F82" s="14"/>
      <c r="G82" s="18">
        <f>ROUND(E82*F82,2)</f>
        <v>0</v>
      </c>
    </row>
    <row r="83" spans="1:7" s="17" customFormat="1" ht="12.75">
      <c r="A83" s="7" t="s">
        <v>168</v>
      </c>
      <c r="B83" s="7"/>
      <c r="C83" s="12" t="s">
        <v>74</v>
      </c>
      <c r="D83" s="7"/>
      <c r="E83" s="26"/>
      <c r="F83" s="14"/>
      <c r="G83" s="18"/>
    </row>
    <row r="84" spans="1:7" s="17" customFormat="1" ht="24">
      <c r="A84" s="25" t="s">
        <v>169</v>
      </c>
      <c r="B84" s="25" t="s">
        <v>120</v>
      </c>
      <c r="C84" s="30" t="s">
        <v>95</v>
      </c>
      <c r="D84" s="7" t="s">
        <v>11</v>
      </c>
      <c r="E84" s="26">
        <v>46</v>
      </c>
      <c r="F84" s="14"/>
      <c r="G84" s="18">
        <f>ROUND(E84*F84,2)</f>
        <v>0</v>
      </c>
    </row>
    <row r="85" spans="1:7" s="17" customFormat="1" ht="12.75">
      <c r="A85" s="7">
        <v>5</v>
      </c>
      <c r="B85" s="7"/>
      <c r="C85" s="9" t="s">
        <v>22</v>
      </c>
      <c r="D85" s="7"/>
      <c r="E85" s="26"/>
      <c r="F85" s="14"/>
      <c r="G85" s="18"/>
    </row>
    <row r="86" spans="1:7" s="17" customFormat="1" ht="12.75">
      <c r="A86" s="7" t="s">
        <v>49</v>
      </c>
      <c r="B86" s="7" t="s">
        <v>121</v>
      </c>
      <c r="C86" s="29" t="s">
        <v>141</v>
      </c>
      <c r="D86" s="7" t="s">
        <v>11</v>
      </c>
      <c r="E86" s="26">
        <v>5.3</v>
      </c>
      <c r="F86" s="14"/>
      <c r="G86" s="18">
        <f>ROUND(E86*F86,2)</f>
        <v>0</v>
      </c>
    </row>
    <row r="87" spans="1:7" s="17" customFormat="1" ht="24">
      <c r="A87" s="7" t="s">
        <v>73</v>
      </c>
      <c r="B87" s="7" t="s">
        <v>122</v>
      </c>
      <c r="C87" s="29" t="s">
        <v>104</v>
      </c>
      <c r="D87" s="7"/>
      <c r="E87" s="26"/>
      <c r="F87" s="14"/>
      <c r="G87" s="18"/>
    </row>
    <row r="88" spans="1:7" s="17" customFormat="1" ht="12.75">
      <c r="A88" s="7" t="s">
        <v>96</v>
      </c>
      <c r="B88" s="7"/>
      <c r="C88" s="30">
        <v>201</v>
      </c>
      <c r="D88" s="7" t="s">
        <v>9</v>
      </c>
      <c r="E88" s="26">
        <v>6</v>
      </c>
      <c r="F88" s="14"/>
      <c r="G88" s="18">
        <f aca="true" t="shared" si="7" ref="G88:G99">ROUND(E88*F88,2)</f>
        <v>0</v>
      </c>
    </row>
    <row r="89" spans="1:7" s="17" customFormat="1" ht="12.75">
      <c r="A89" s="7" t="s">
        <v>97</v>
      </c>
      <c r="B89" s="7"/>
      <c r="C89" s="30">
        <v>206</v>
      </c>
      <c r="D89" s="7" t="s">
        <v>9</v>
      </c>
      <c r="E89" s="26">
        <v>2</v>
      </c>
      <c r="F89" s="14"/>
      <c r="G89" s="18">
        <f t="shared" si="7"/>
        <v>0</v>
      </c>
    </row>
    <row r="90" spans="1:7" s="17" customFormat="1" ht="12.75">
      <c r="A90" s="7" t="s">
        <v>98</v>
      </c>
      <c r="B90" s="7"/>
      <c r="C90" s="30">
        <v>301</v>
      </c>
      <c r="D90" s="7" t="s">
        <v>9</v>
      </c>
      <c r="E90" s="26">
        <v>2</v>
      </c>
      <c r="F90" s="14"/>
      <c r="G90" s="18">
        <f t="shared" si="7"/>
        <v>0</v>
      </c>
    </row>
    <row r="91" spans="1:7" s="17" customFormat="1" ht="12.75">
      <c r="A91" s="7" t="s">
        <v>99</v>
      </c>
      <c r="B91" s="7"/>
      <c r="C91" s="30">
        <v>326</v>
      </c>
      <c r="D91" s="7" t="s">
        <v>9</v>
      </c>
      <c r="E91" s="26">
        <v>2</v>
      </c>
      <c r="F91" s="14"/>
      <c r="G91" s="18">
        <f t="shared" si="7"/>
        <v>0</v>
      </c>
    </row>
    <row r="92" spans="1:7" s="17" customFormat="1" ht="12.75">
      <c r="A92" s="7" t="s">
        <v>99</v>
      </c>
      <c r="B92" s="7"/>
      <c r="C92" s="30">
        <v>401</v>
      </c>
      <c r="D92" s="7" t="s">
        <v>9</v>
      </c>
      <c r="E92" s="26">
        <v>4</v>
      </c>
      <c r="F92" s="14"/>
      <c r="G92" s="18">
        <f t="shared" si="7"/>
        <v>0</v>
      </c>
    </row>
    <row r="93" spans="1:7" s="17" customFormat="1" ht="12.75">
      <c r="A93" s="7" t="s">
        <v>100</v>
      </c>
      <c r="B93" s="7"/>
      <c r="C93" s="30">
        <v>501</v>
      </c>
      <c r="D93" s="7" t="s">
        <v>9</v>
      </c>
      <c r="E93" s="26">
        <v>3</v>
      </c>
      <c r="F93" s="14"/>
      <c r="G93" s="18">
        <f t="shared" si="7"/>
        <v>0</v>
      </c>
    </row>
    <row r="94" spans="1:7" s="17" customFormat="1" ht="12.75">
      <c r="A94" s="7" t="s">
        <v>101</v>
      </c>
      <c r="B94" s="7"/>
      <c r="C94" s="30">
        <v>502</v>
      </c>
      <c r="D94" s="7" t="s">
        <v>9</v>
      </c>
      <c r="E94" s="26">
        <v>2</v>
      </c>
      <c r="F94" s="14"/>
      <c r="G94" s="18">
        <f t="shared" si="7"/>
        <v>0</v>
      </c>
    </row>
    <row r="95" spans="1:7" s="17" customFormat="1" ht="12.75">
      <c r="A95" s="7" t="s">
        <v>101</v>
      </c>
      <c r="B95" s="7"/>
      <c r="C95" s="30">
        <v>532</v>
      </c>
      <c r="D95" s="7" t="s">
        <v>9</v>
      </c>
      <c r="E95" s="26">
        <v>1</v>
      </c>
      <c r="F95" s="14"/>
      <c r="G95" s="18">
        <f t="shared" si="7"/>
        <v>0</v>
      </c>
    </row>
    <row r="96" spans="1:7" s="17" customFormat="1" ht="12.75">
      <c r="A96" s="7" t="s">
        <v>102</v>
      </c>
      <c r="B96" s="7"/>
      <c r="C96" s="30">
        <v>828</v>
      </c>
      <c r="D96" s="7" t="s">
        <v>9</v>
      </c>
      <c r="E96" s="26">
        <v>1</v>
      </c>
      <c r="F96" s="14"/>
      <c r="G96" s="18">
        <f t="shared" si="7"/>
        <v>0</v>
      </c>
    </row>
    <row r="97" spans="1:7" s="17" customFormat="1" ht="12.75">
      <c r="A97" s="7" t="s">
        <v>102</v>
      </c>
      <c r="B97" s="7"/>
      <c r="C97" s="30">
        <v>902</v>
      </c>
      <c r="D97" s="7" t="s">
        <v>9</v>
      </c>
      <c r="E97" s="26">
        <v>1</v>
      </c>
      <c r="F97" s="14"/>
      <c r="G97" s="18">
        <f t="shared" si="7"/>
        <v>0</v>
      </c>
    </row>
    <row r="98" spans="1:7" s="17" customFormat="1" ht="12.75">
      <c r="A98" s="7" t="s">
        <v>103</v>
      </c>
      <c r="B98" s="7"/>
      <c r="C98" s="30">
        <v>904</v>
      </c>
      <c r="D98" s="7" t="s">
        <v>9</v>
      </c>
      <c r="E98" s="26">
        <v>2</v>
      </c>
      <c r="F98" s="14"/>
      <c r="G98" s="18">
        <f t="shared" si="7"/>
        <v>0</v>
      </c>
    </row>
    <row r="99" spans="1:7" s="17" customFormat="1" ht="12.75">
      <c r="A99" s="7" t="s">
        <v>105</v>
      </c>
      <c r="B99" s="7"/>
      <c r="C99" s="30">
        <v>908</v>
      </c>
      <c r="D99" s="7" t="s">
        <v>9</v>
      </c>
      <c r="E99" s="26">
        <v>2</v>
      </c>
      <c r="F99" s="14"/>
      <c r="G99" s="18">
        <f t="shared" si="7"/>
        <v>0</v>
      </c>
    </row>
    <row r="100" spans="1:7" ht="12.75" customHeight="1">
      <c r="A100" s="70" t="s">
        <v>219</v>
      </c>
      <c r="B100" s="71"/>
      <c r="C100" s="71"/>
      <c r="D100" s="71"/>
      <c r="E100" s="71"/>
      <c r="F100" s="71"/>
      <c r="G100" s="72"/>
    </row>
    <row r="101" spans="1:7" ht="12.75">
      <c r="A101" s="41">
        <v>1</v>
      </c>
      <c r="B101" s="42"/>
      <c r="C101" s="29" t="s">
        <v>177</v>
      </c>
      <c r="D101" s="7" t="s">
        <v>3</v>
      </c>
      <c r="E101" s="52">
        <v>140</v>
      </c>
      <c r="F101" s="47"/>
      <c r="G101" s="18">
        <f aca="true" t="shared" si="8" ref="G101:G121">ROUND(E101*F101,2)</f>
        <v>0</v>
      </c>
    </row>
    <row r="102" spans="1:7" ht="13.5">
      <c r="A102" s="43">
        <v>2</v>
      </c>
      <c r="B102" s="44"/>
      <c r="C102" s="29" t="s">
        <v>201</v>
      </c>
      <c r="D102" s="7" t="s">
        <v>178</v>
      </c>
      <c r="E102" s="53">
        <f>E101*20/10000</f>
        <v>0.28</v>
      </c>
      <c r="F102" s="47"/>
      <c r="G102" s="18">
        <f t="shared" si="8"/>
        <v>0</v>
      </c>
    </row>
    <row r="103" spans="1:7" ht="24">
      <c r="A103" s="41">
        <v>3</v>
      </c>
      <c r="B103" s="44"/>
      <c r="C103" s="29" t="s">
        <v>179</v>
      </c>
      <c r="D103" s="7" t="s">
        <v>3</v>
      </c>
      <c r="E103" s="53">
        <f>194-140</f>
        <v>54</v>
      </c>
      <c r="F103" s="47"/>
      <c r="G103" s="18">
        <f t="shared" si="8"/>
        <v>0</v>
      </c>
    </row>
    <row r="104" spans="1:7" ht="12.75">
      <c r="A104" s="43">
        <v>4</v>
      </c>
      <c r="B104" s="44"/>
      <c r="C104" s="29" t="s">
        <v>180</v>
      </c>
      <c r="D104" s="7" t="s">
        <v>202</v>
      </c>
      <c r="E104" s="54">
        <f>3*1.5*0.3</f>
        <v>1.3499999999999999</v>
      </c>
      <c r="F104" s="47"/>
      <c r="G104" s="18">
        <f t="shared" si="8"/>
        <v>0</v>
      </c>
    </row>
    <row r="105" spans="1:7" ht="24">
      <c r="A105" s="41">
        <v>5</v>
      </c>
      <c r="B105" s="44"/>
      <c r="C105" s="29" t="s">
        <v>181</v>
      </c>
      <c r="D105" s="7" t="s">
        <v>15</v>
      </c>
      <c r="E105" s="54">
        <v>4.5</v>
      </c>
      <c r="F105" s="47"/>
      <c r="G105" s="18">
        <f t="shared" si="8"/>
        <v>0</v>
      </c>
    </row>
    <row r="106" spans="1:7" ht="24">
      <c r="A106" s="43">
        <v>6</v>
      </c>
      <c r="B106" s="44"/>
      <c r="C106" s="29" t="s">
        <v>182</v>
      </c>
      <c r="D106" s="7" t="s">
        <v>3</v>
      </c>
      <c r="E106" s="53">
        <v>74</v>
      </c>
      <c r="F106" s="47"/>
      <c r="G106" s="18">
        <f t="shared" si="8"/>
        <v>0</v>
      </c>
    </row>
    <row r="107" spans="1:7" ht="24">
      <c r="A107" s="41">
        <v>7</v>
      </c>
      <c r="B107" s="44"/>
      <c r="C107" s="29" t="s">
        <v>183</v>
      </c>
      <c r="D107" s="7" t="s">
        <v>15</v>
      </c>
      <c r="E107" s="53">
        <v>54.18088000000001</v>
      </c>
      <c r="F107" s="47"/>
      <c r="G107" s="18">
        <f t="shared" si="8"/>
        <v>0</v>
      </c>
    </row>
    <row r="108" spans="1:7" ht="24">
      <c r="A108" s="43">
        <v>8</v>
      </c>
      <c r="B108" s="44"/>
      <c r="C108" s="29" t="s">
        <v>199</v>
      </c>
      <c r="D108" s="7" t="s">
        <v>9</v>
      </c>
      <c r="E108" s="54">
        <v>1</v>
      </c>
      <c r="F108" s="47"/>
      <c r="G108" s="18">
        <f t="shared" si="8"/>
        <v>0</v>
      </c>
    </row>
    <row r="109" spans="1:7" ht="24">
      <c r="A109" s="41">
        <v>9</v>
      </c>
      <c r="B109" s="44"/>
      <c r="C109" s="29" t="s">
        <v>184</v>
      </c>
      <c r="D109" s="7" t="s">
        <v>3</v>
      </c>
      <c r="E109" s="53">
        <v>134</v>
      </c>
      <c r="F109" s="47"/>
      <c r="G109" s="18">
        <f t="shared" si="8"/>
        <v>0</v>
      </c>
    </row>
    <row r="110" spans="1:7" ht="12.75">
      <c r="A110" s="43" t="s">
        <v>185</v>
      </c>
      <c r="B110" s="44"/>
      <c r="C110" s="29" t="s">
        <v>186</v>
      </c>
      <c r="D110" s="7" t="s">
        <v>9</v>
      </c>
      <c r="E110" s="54">
        <v>5</v>
      </c>
      <c r="F110" s="47"/>
      <c r="G110" s="18">
        <f t="shared" si="8"/>
        <v>0</v>
      </c>
    </row>
    <row r="111" spans="1:7" ht="24">
      <c r="A111" s="43" t="s">
        <v>187</v>
      </c>
      <c r="B111" s="44"/>
      <c r="C111" s="29" t="s">
        <v>188</v>
      </c>
      <c r="D111" s="7" t="s">
        <v>189</v>
      </c>
      <c r="E111" s="54">
        <v>40</v>
      </c>
      <c r="F111" s="47"/>
      <c r="G111" s="18">
        <f t="shared" si="8"/>
        <v>0</v>
      </c>
    </row>
    <row r="112" spans="1:7" ht="25.5">
      <c r="A112" s="43" t="s">
        <v>190</v>
      </c>
      <c r="B112" s="44"/>
      <c r="C112" s="29" t="s">
        <v>203</v>
      </c>
      <c r="D112" s="7" t="s">
        <v>202</v>
      </c>
      <c r="E112" s="53">
        <v>660</v>
      </c>
      <c r="F112" s="47"/>
      <c r="G112" s="18">
        <f t="shared" si="8"/>
        <v>0</v>
      </c>
    </row>
    <row r="113" spans="1:7" ht="24">
      <c r="A113" s="43" t="s">
        <v>191</v>
      </c>
      <c r="B113" s="44"/>
      <c r="C113" s="29" t="s">
        <v>192</v>
      </c>
      <c r="D113" s="7" t="s">
        <v>9</v>
      </c>
      <c r="E113" s="55">
        <v>1</v>
      </c>
      <c r="F113" s="47"/>
      <c r="G113" s="18">
        <f t="shared" si="8"/>
        <v>0</v>
      </c>
    </row>
    <row r="114" spans="1:7" ht="24">
      <c r="A114" s="41">
        <v>10</v>
      </c>
      <c r="B114" s="44"/>
      <c r="C114" s="29" t="s">
        <v>200</v>
      </c>
      <c r="D114" s="7" t="s">
        <v>9</v>
      </c>
      <c r="E114" s="54">
        <v>2</v>
      </c>
      <c r="F114" s="47"/>
      <c r="G114" s="18">
        <f t="shared" si="8"/>
        <v>0</v>
      </c>
    </row>
    <row r="115" spans="1:7" ht="24">
      <c r="A115" s="45" t="s">
        <v>193</v>
      </c>
      <c r="B115" s="44"/>
      <c r="C115" s="29" t="s">
        <v>194</v>
      </c>
      <c r="D115" s="7" t="s">
        <v>9</v>
      </c>
      <c r="E115" s="54">
        <v>3</v>
      </c>
      <c r="F115" s="47"/>
      <c r="G115" s="18">
        <f t="shared" si="8"/>
        <v>0</v>
      </c>
    </row>
    <row r="116" spans="1:7" ht="36">
      <c r="A116" s="45">
        <v>11</v>
      </c>
      <c r="B116" s="44"/>
      <c r="C116" s="29" t="s">
        <v>204</v>
      </c>
      <c r="D116" s="7" t="s">
        <v>3</v>
      </c>
      <c r="E116" s="53">
        <f>E109*2+30</f>
        <v>298</v>
      </c>
      <c r="F116" s="47"/>
      <c r="G116" s="18">
        <f t="shared" si="8"/>
        <v>0</v>
      </c>
    </row>
    <row r="117" spans="1:7" ht="12.75">
      <c r="A117" s="46" t="s">
        <v>195</v>
      </c>
      <c r="B117" s="44"/>
      <c r="C117" s="29" t="s">
        <v>205</v>
      </c>
      <c r="D117" s="7" t="s">
        <v>9</v>
      </c>
      <c r="E117" s="54">
        <v>2</v>
      </c>
      <c r="F117" s="47"/>
      <c r="G117" s="18">
        <f t="shared" si="8"/>
        <v>0</v>
      </c>
    </row>
    <row r="118" spans="1:7" ht="24">
      <c r="A118" s="45">
        <v>12</v>
      </c>
      <c r="B118" s="44"/>
      <c r="C118" s="29" t="s">
        <v>196</v>
      </c>
      <c r="D118" s="7" t="s">
        <v>202</v>
      </c>
      <c r="E118" s="53">
        <f>50*2</f>
        <v>100</v>
      </c>
      <c r="F118" s="47"/>
      <c r="G118" s="18">
        <f t="shared" si="8"/>
        <v>0</v>
      </c>
    </row>
    <row r="119" spans="1:7" ht="12.75">
      <c r="A119" s="45">
        <v>13</v>
      </c>
      <c r="B119" s="44"/>
      <c r="C119" s="29" t="s">
        <v>197</v>
      </c>
      <c r="D119" s="7" t="s">
        <v>202</v>
      </c>
      <c r="E119" s="53">
        <f>E118</f>
        <v>100</v>
      </c>
      <c r="F119" s="47"/>
      <c r="G119" s="18">
        <f t="shared" si="8"/>
        <v>0</v>
      </c>
    </row>
    <row r="120" spans="1:7" ht="24">
      <c r="A120" s="45">
        <v>14</v>
      </c>
      <c r="B120" s="44"/>
      <c r="C120" s="29" t="s">
        <v>206</v>
      </c>
      <c r="D120" s="7" t="s">
        <v>9</v>
      </c>
      <c r="E120" s="55">
        <v>1</v>
      </c>
      <c r="F120" s="47"/>
      <c r="G120" s="18">
        <f t="shared" si="8"/>
        <v>0</v>
      </c>
    </row>
    <row r="121" spans="1:7" ht="36">
      <c r="A121" s="45">
        <v>15</v>
      </c>
      <c r="B121" s="44"/>
      <c r="C121" s="29" t="s">
        <v>198</v>
      </c>
      <c r="D121" s="7" t="s">
        <v>202</v>
      </c>
      <c r="E121" s="53">
        <f>ROUNDUP(3*3*0.3*1.1,0)</f>
        <v>3</v>
      </c>
      <c r="F121" s="47"/>
      <c r="G121" s="18">
        <f t="shared" si="8"/>
        <v>0</v>
      </c>
    </row>
    <row r="122" spans="1:7" ht="12.75" customHeight="1">
      <c r="A122" s="89" t="s">
        <v>221</v>
      </c>
      <c r="B122" s="90"/>
      <c r="C122" s="90"/>
      <c r="D122" s="90"/>
      <c r="E122" s="90"/>
      <c r="F122" s="90"/>
      <c r="G122" s="91"/>
    </row>
    <row r="123" spans="1:7" ht="72">
      <c r="A123" s="92">
        <v>16</v>
      </c>
      <c r="B123" s="93"/>
      <c r="C123" s="94" t="s">
        <v>230</v>
      </c>
      <c r="D123" s="95" t="s">
        <v>9</v>
      </c>
      <c r="E123" s="96">
        <v>9</v>
      </c>
      <c r="F123" s="97"/>
      <c r="G123" s="98">
        <f aca="true" t="shared" si="9" ref="G123:G132">ROUND(E123*F123,2)</f>
        <v>0</v>
      </c>
    </row>
    <row r="124" spans="1:7" ht="72">
      <c r="A124" s="92">
        <v>17</v>
      </c>
      <c r="B124" s="93"/>
      <c r="C124" s="94" t="s">
        <v>231</v>
      </c>
      <c r="D124" s="95" t="s">
        <v>9</v>
      </c>
      <c r="E124" s="96">
        <v>1</v>
      </c>
      <c r="F124" s="97"/>
      <c r="G124" s="98">
        <f>ROUND(E124*F124,2)</f>
        <v>0</v>
      </c>
    </row>
    <row r="125" spans="1:7" ht="24">
      <c r="A125" s="92">
        <v>18</v>
      </c>
      <c r="B125" s="99"/>
      <c r="C125" s="94" t="s">
        <v>229</v>
      </c>
      <c r="D125" s="95" t="s">
        <v>3</v>
      </c>
      <c r="E125" s="96">
        <v>138.5</v>
      </c>
      <c r="F125" s="97"/>
      <c r="G125" s="98">
        <f t="shared" si="9"/>
        <v>0</v>
      </c>
    </row>
    <row r="126" spans="1:7" ht="12.75">
      <c r="A126" s="92">
        <v>19</v>
      </c>
      <c r="B126" s="99"/>
      <c r="C126" s="100" t="s">
        <v>228</v>
      </c>
      <c r="D126" s="95" t="s">
        <v>9</v>
      </c>
      <c r="E126" s="96">
        <v>7</v>
      </c>
      <c r="F126" s="97"/>
      <c r="G126" s="98">
        <f t="shared" si="9"/>
        <v>0</v>
      </c>
    </row>
    <row r="127" spans="1:7" ht="24">
      <c r="A127" s="92">
        <v>20</v>
      </c>
      <c r="B127" s="99"/>
      <c r="C127" s="100" t="s">
        <v>223</v>
      </c>
      <c r="D127" s="95" t="s">
        <v>3</v>
      </c>
      <c r="E127" s="96">
        <v>138.5</v>
      </c>
      <c r="F127" s="97"/>
      <c r="G127" s="98">
        <f t="shared" si="9"/>
        <v>0</v>
      </c>
    </row>
    <row r="128" spans="1:7" ht="12.75">
      <c r="A128" s="92">
        <v>21</v>
      </c>
      <c r="B128" s="99"/>
      <c r="C128" s="100" t="s">
        <v>224</v>
      </c>
      <c r="D128" s="95" t="s">
        <v>9</v>
      </c>
      <c r="E128" s="96">
        <v>1</v>
      </c>
      <c r="F128" s="97"/>
      <c r="G128" s="98">
        <f t="shared" si="9"/>
        <v>0</v>
      </c>
    </row>
    <row r="129" spans="1:7" ht="24">
      <c r="A129" s="92">
        <v>22</v>
      </c>
      <c r="B129" s="99"/>
      <c r="C129" s="100" t="s">
        <v>226</v>
      </c>
      <c r="D129" s="95" t="s">
        <v>15</v>
      </c>
      <c r="E129" s="96">
        <v>21</v>
      </c>
      <c r="F129" s="97"/>
      <c r="G129" s="98">
        <f t="shared" si="9"/>
        <v>0</v>
      </c>
    </row>
    <row r="130" spans="1:7" ht="12.75">
      <c r="A130" s="92">
        <v>23</v>
      </c>
      <c r="B130" s="99"/>
      <c r="C130" s="100" t="s">
        <v>227</v>
      </c>
      <c r="D130" s="95" t="s">
        <v>15</v>
      </c>
      <c r="E130" s="96">
        <v>71</v>
      </c>
      <c r="F130" s="97"/>
      <c r="G130" s="98">
        <f t="shared" si="9"/>
        <v>0</v>
      </c>
    </row>
    <row r="131" spans="1:7" ht="24">
      <c r="A131" s="92">
        <v>24</v>
      </c>
      <c r="B131" s="99"/>
      <c r="C131" s="100" t="s">
        <v>222</v>
      </c>
      <c r="D131" s="95" t="s">
        <v>11</v>
      </c>
      <c r="E131" s="96">
        <f>7*4.5</f>
        <v>31.5</v>
      </c>
      <c r="F131" s="97"/>
      <c r="G131" s="98">
        <f t="shared" si="9"/>
        <v>0</v>
      </c>
    </row>
    <row r="132" spans="1:7" ht="24">
      <c r="A132" s="92">
        <v>25</v>
      </c>
      <c r="B132" s="99"/>
      <c r="C132" s="100" t="s">
        <v>225</v>
      </c>
      <c r="D132" s="95" t="s">
        <v>9</v>
      </c>
      <c r="E132" s="96">
        <v>1</v>
      </c>
      <c r="F132" s="97"/>
      <c r="G132" s="98">
        <f t="shared" si="9"/>
        <v>0</v>
      </c>
    </row>
    <row r="133" spans="1:7" ht="12.75">
      <c r="A133" s="2"/>
      <c r="B133" s="2"/>
      <c r="C133" s="5"/>
      <c r="D133" s="1"/>
      <c r="E133" s="4"/>
      <c r="F133" s="50" t="s">
        <v>207</v>
      </c>
      <c r="G133" s="48">
        <f>ROUND(SUM(G6:G121),2)</f>
        <v>0</v>
      </c>
    </row>
    <row r="134" spans="1:7" ht="12.75">
      <c r="A134" s="1"/>
      <c r="B134" s="1"/>
      <c r="C134" s="5"/>
      <c r="D134" s="1"/>
      <c r="E134" s="4"/>
      <c r="F134" s="50" t="s">
        <v>220</v>
      </c>
      <c r="G134" s="48">
        <f>ROUND(G133*5%,2)</f>
        <v>0</v>
      </c>
    </row>
    <row r="135" spans="1:7" ht="12.75">
      <c r="A135" s="24"/>
      <c r="B135" s="24"/>
      <c r="C135" s="5"/>
      <c r="D135" s="1"/>
      <c r="E135" s="4"/>
      <c r="F135" s="51" t="s">
        <v>208</v>
      </c>
      <c r="G135" s="49">
        <f>SUM(G133:G134)</f>
        <v>0</v>
      </c>
    </row>
    <row r="136" spans="1:7" ht="12.75">
      <c r="A136" s="1"/>
      <c r="B136" s="1"/>
      <c r="C136" s="5"/>
      <c r="D136" s="1"/>
      <c r="E136" s="6"/>
      <c r="F136" s="51" t="s">
        <v>209</v>
      </c>
      <c r="G136" s="49">
        <f>ROUND(G135*21%,2)</f>
        <v>0</v>
      </c>
    </row>
    <row r="137" spans="1:7" ht="12.75">
      <c r="A137" s="1"/>
      <c r="B137" s="1"/>
      <c r="C137" s="3"/>
      <c r="D137" s="1"/>
      <c r="E137" s="6"/>
      <c r="F137" s="51" t="s">
        <v>210</v>
      </c>
      <c r="G137" s="49">
        <f>SUM(G135:G136)</f>
        <v>0</v>
      </c>
    </row>
    <row r="138" spans="1:5" ht="12.75">
      <c r="A138" s="24"/>
      <c r="B138" s="24"/>
      <c r="C138" s="5"/>
      <c r="D138" s="1"/>
      <c r="E138" s="6"/>
    </row>
    <row r="139" spans="1:5" ht="12.75">
      <c r="A139" s="1"/>
      <c r="B139" s="1"/>
      <c r="C139" s="5"/>
      <c r="D139" s="1"/>
      <c r="E139" s="6"/>
    </row>
    <row r="140" spans="1:6" ht="12.75">
      <c r="A140" s="32" t="s">
        <v>0</v>
      </c>
      <c r="B140" s="32"/>
      <c r="C140" s="19"/>
      <c r="D140" s="21"/>
      <c r="E140" s="20"/>
      <c r="F140" s="16"/>
    </row>
    <row r="141" spans="1:7" ht="12.75">
      <c r="A141" s="83" t="s">
        <v>211</v>
      </c>
      <c r="B141" s="83"/>
      <c r="C141" s="83"/>
      <c r="D141" s="83"/>
      <c r="E141" s="83"/>
      <c r="F141" s="83"/>
      <c r="G141" s="83"/>
    </row>
    <row r="142" spans="1:6" ht="12.75">
      <c r="A142" s="16" t="s">
        <v>23</v>
      </c>
      <c r="C142" s="19"/>
      <c r="D142" s="21"/>
      <c r="E142" s="20"/>
      <c r="F142" s="16"/>
    </row>
    <row r="143" spans="1:6" ht="12.75">
      <c r="A143" s="16" t="s">
        <v>30</v>
      </c>
      <c r="C143" s="19"/>
      <c r="D143" s="21"/>
      <c r="E143" s="20"/>
      <c r="F143" s="16"/>
    </row>
    <row r="144" spans="1:6" ht="12.75">
      <c r="A144" s="32" t="s">
        <v>75</v>
      </c>
      <c r="B144" s="32"/>
      <c r="C144" s="22"/>
      <c r="E144" s="23"/>
      <c r="F144" s="22"/>
    </row>
    <row r="145" spans="1:6" ht="12.75">
      <c r="A145" s="85" t="s">
        <v>174</v>
      </c>
      <c r="B145" s="85"/>
      <c r="C145" s="85"/>
      <c r="D145" s="85"/>
      <c r="E145" s="85"/>
      <c r="F145" s="85"/>
    </row>
    <row r="146" spans="1:6" ht="12.75">
      <c r="A146" s="85" t="s">
        <v>52</v>
      </c>
      <c r="B146" s="85"/>
      <c r="C146" s="85"/>
      <c r="D146" s="85"/>
      <c r="E146" s="85"/>
      <c r="F146" s="85"/>
    </row>
    <row r="147" spans="1:6" ht="12.75">
      <c r="A147" s="33" t="s">
        <v>173</v>
      </c>
      <c r="B147" s="33"/>
      <c r="C147" s="1"/>
      <c r="D147" s="4"/>
      <c r="E147" s="23"/>
      <c r="F147" s="21"/>
    </row>
  </sheetData>
  <sheetProtection/>
  <autoFilter ref="A3:G137"/>
  <mergeCells count="5">
    <mergeCell ref="A141:G141"/>
    <mergeCell ref="A1:G1"/>
    <mergeCell ref="A146:F146"/>
    <mergeCell ref="A145:F145"/>
    <mergeCell ref="A4:G4"/>
  </mergeCells>
  <printOptions horizontalCentered="1"/>
  <pageMargins left="0.5511811023622047" right="0.15748031496062992" top="0.3937007874015748" bottom="0.7480314960629921" header="0.2755905511811024" footer="0.275590551181102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IngaG</dc:creator>
  <cp:keywords/>
  <dc:description/>
  <cp:lastModifiedBy>IngaG</cp:lastModifiedBy>
  <cp:lastPrinted>2015-01-08T08:05:10Z</cp:lastPrinted>
  <dcterms:created xsi:type="dcterms:W3CDTF">2015-01-29T07:03:45Z</dcterms:created>
  <dcterms:modified xsi:type="dcterms:W3CDTF">2015-02-11T07:40:00Z</dcterms:modified>
  <cp:category/>
  <cp:version/>
  <cp:contentType/>
  <cp:contentStatus/>
</cp:coreProperties>
</file>